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Espinozac\Desktop\AUDITORIA DOCUMENTOS PERSONALES\"/>
    </mc:Choice>
  </mc:AlternateContent>
  <bookViews>
    <workbookView xWindow="-110" yWindow="-110" windowWidth="19430" windowHeight="10430"/>
  </bookViews>
  <sheets>
    <sheet name="PLAN ANUAL 2024" sheetId="5" r:id="rId1"/>
    <sheet name="Objetivos" sheetId="6" r:id="rId2"/>
    <sheet name="Calendario de actividades" sheetId="7" r:id="rId3"/>
    <sheet name="Hoja1" sheetId="4" state="hidden" r:id="rId4"/>
    <sheet name="CORRELACIÓN DE OBJETIVOS" sheetId="3"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_FilterDatabase" localSheetId="0" hidden="1">'PLAN ANUAL 2024'!$A$16:$X$46</definedName>
    <definedName name="_Key1" hidden="1">'[1]Dia-Mayorist'!$AR$41:$AR$51</definedName>
    <definedName name="_Order1" hidden="1">255</definedName>
    <definedName name="_Sort" hidden="1">'[1]Dia-Mayorist'!$AR$41:$AT$51</definedName>
    <definedName name="Admini">'[2]DET-COC'!$D$15</definedName>
    <definedName name="_xlnm.Print_Area" localSheetId="0">'PLAN ANUAL 2024'!$A$1:$X$273</definedName>
    <definedName name="_xlnm.Print_Area">[3]L!$A$1:$L$67</definedName>
    <definedName name="area_sig1" localSheetId="0">#REF!</definedName>
    <definedName name="area_sig1">#REF!</definedName>
    <definedName name="area_sig2" localSheetId="0">#REF!</definedName>
    <definedName name="area_sig2">#REF!</definedName>
    <definedName name="area_sig3" localSheetId="0">#REF!</definedName>
    <definedName name="area_sig3">#REF!</definedName>
    <definedName name="area_sig4" localSheetId="0">#REF!</definedName>
    <definedName name="area_sig4">#REF!</definedName>
    <definedName name="area_sig5" localSheetId="0">#REF!</definedName>
    <definedName name="area_sig5">#REF!</definedName>
    <definedName name="area_sig6" localSheetId="0">#REF!</definedName>
    <definedName name="area_sig6">#REF!</definedName>
    <definedName name="area_sig7" localSheetId="0">#REF!</definedName>
    <definedName name="area_sig7">#REF!</definedName>
    <definedName name="ARROZ" localSheetId="0">'[4]Inf-Arroz'!#REF!</definedName>
    <definedName name="ARROZ">'[4]Inf-Arroz'!#REF!</definedName>
    <definedName name="Aspectos">[5]CASO1!$A$1:$Y$16</definedName>
    <definedName name="aux">'[6]PagA 12.1'!$E$67,'[6]PagA 12.1'!$C$67</definedName>
    <definedName name="bail" localSheetId="0">[7]PRODUCC!#REF!</definedName>
    <definedName name="bail">[7]PRODUCC!#REF!</definedName>
    <definedName name="_xlnm.Database">[8]CASO1!$A$1:$Y$16</definedName>
    <definedName name="bbbb">[9]Roma!$A$2:$H$50</definedName>
    <definedName name="Bie">'[10]RES OP-PRO-HAR'!$C$56</definedName>
    <definedName name="BIenestar">'[10]RES OP-PRO-HAR'!$C$56</definedName>
    <definedName name="Capa" localSheetId="0">#REF!</definedName>
    <definedName name="Capa">#REF!</definedName>
    <definedName name="CARATULA">'[11]RES OP-PRO-HAR'!$C$56</definedName>
    <definedName name="CASAGRANDE">[12]Hoja1!$A$2:$H$57</definedName>
    <definedName name="co">'[13]DET-COC'!$D$15</definedName>
    <definedName name="cOMBObOX1" localSheetId="0">#REF!</definedName>
    <definedName name="cOMBObOX1">#REF!</definedName>
    <definedName name="CR">'[13]DET-CRU'!$D$14</definedName>
    <definedName name="des">'[11]RES OP-PRO-HAR'!$C$60</definedName>
    <definedName name="DIARIO">'[1]Dia-Mayorist'!$Y$18:$AI$63</definedName>
    <definedName name="Excel_BuiltIn__FilterDatabase_7" localSheetId="0">#REF!</definedName>
    <definedName name="Excel_BuiltIn__FilterDatabase_7">#REF!</definedName>
    <definedName name="FARIAS">[14]Farias!$A$2:$H$44</definedName>
    <definedName name="ga" localSheetId="0">[15]PRODUCC!#REF!</definedName>
    <definedName name="ga">[15]PRODUCC!#REF!</definedName>
    <definedName name="gasto">'[16]RES OP-PRO-HAR'!$C$56</definedName>
    <definedName name="gggg" localSheetId="0">#REF!</definedName>
    <definedName name="gggg">#REF!</definedName>
    <definedName name="H" localSheetId="0">#REF!</definedName>
    <definedName name="H">#REF!</definedName>
    <definedName name="IngGen">'[17]Informe General'!$A$1:$AE$481</definedName>
    <definedName name="juan">'[18]DET-CRU'!$D$14</definedName>
    <definedName name="LIMA">[19]Diario!$C$16:$D$87</definedName>
    <definedName name="MES" localSheetId="0">[20]Anexo3!#REF!</definedName>
    <definedName name="MES">[20]Anexo3!#REF!</definedName>
    <definedName name="mmmm">'[12]Casa Grande'!$A$2:$H$57</definedName>
    <definedName name="nacion" localSheetId="0">#REF!</definedName>
    <definedName name="nacion">#REF!</definedName>
    <definedName name="ñ" localSheetId="0">'[4]Inf-Arroz'!#REF!</definedName>
    <definedName name="ñ">'[4]Inf-Arroz'!#REF!</definedName>
    <definedName name="ññññ">[21]Sausal!$A$2:$H$29</definedName>
    <definedName name="PC" localSheetId="0">#REF!</definedName>
    <definedName name="PC">#REF!</definedName>
    <definedName name="PINO" localSheetId="0">#REF!</definedName>
    <definedName name="PINO">#REF!</definedName>
    <definedName name="PROD.AÑO">'[11]RES OP-PRO-HAR'!$C$60</definedName>
    <definedName name="PROD.MES" localSheetId="0">[7]PRODUCC!#REF!</definedName>
    <definedName name="PROD.MES">[7]PRODUCC!#REF!</definedName>
    <definedName name="PROD.SEM">'[11]RES OP-PRO-HAR'!$C$56</definedName>
    <definedName name="PROD_AÑO" localSheetId="0">#REF!</definedName>
    <definedName name="PROD_AÑO">#REF!</definedName>
    <definedName name="PROD_MES" localSheetId="0">#REF!</definedName>
    <definedName name="PROD_MES">#REF!</definedName>
    <definedName name="PROD_SEM" localSheetId="0">#REF!</definedName>
    <definedName name="PROD_SEM">#REF!</definedName>
    <definedName name="PROD_SEM_CR" localSheetId="0">#REF!</definedName>
    <definedName name="PROD_SEM_CR">#REF!</definedName>
    <definedName name="ROMA">[9]Roma!$A$2:$H$50</definedName>
    <definedName name="RRHH" localSheetId="0">[22]PRODUCC!#REF!</definedName>
    <definedName name="RRHH">[22]PRODUCC!#REF!</definedName>
    <definedName name="RS">'[2]DET-COC'!$D$15</definedName>
    <definedName name="SAUSAL">[21]Sausal!$A$2:$H$29</definedName>
    <definedName name="SEM" localSheetId="0">#REF!</definedName>
    <definedName name="SEM">#REF!</definedName>
    <definedName name="t" localSheetId="0">#REF!</definedName>
    <definedName name="t">#REF!</definedName>
    <definedName name="TC" localSheetId="0">#REF!</definedName>
    <definedName name="TC">#REF!</definedName>
    <definedName name="_xlnm.Print_Titles" localSheetId="0">'PLAN ANUAL 2024'!$16:$17</definedName>
    <definedName name="WENDY">[23]CASO1!$A$1:$Y$16</definedName>
    <definedName name="WENDYS" localSheetId="0">#REF!</definedName>
    <definedName name="WENDYS">#REF!</definedName>
    <definedName name="WWENDY" localSheetId="0">#REF!</definedName>
    <definedName name="WWENDY">#REF!</definedName>
    <definedName name="x" localSheetId="0">#REF!</definedName>
    <definedName name="x">#REF!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9" i="5" l="1"/>
  <c r="U266" i="5" l="1"/>
  <c r="U268" i="5"/>
  <c r="U253" i="5"/>
  <c r="U251" i="5"/>
  <c r="U249" i="5"/>
  <c r="U245" i="5"/>
  <c r="U233" i="5"/>
  <c r="U235" i="5"/>
  <c r="U237" i="5"/>
  <c r="U239" i="5"/>
  <c r="U241" i="5"/>
  <c r="U243" i="5"/>
  <c r="U231" i="5"/>
  <c r="U215" i="5"/>
  <c r="U203" i="5"/>
  <c r="U205" i="5"/>
  <c r="U207" i="5"/>
  <c r="U209" i="5"/>
  <c r="U211" i="5"/>
  <c r="U213" i="5"/>
  <c r="U201" i="5"/>
  <c r="U198" i="5"/>
  <c r="U196" i="5"/>
  <c r="U194" i="5"/>
  <c r="U178" i="5"/>
  <c r="U176" i="5"/>
  <c r="U174" i="5"/>
  <c r="U171" i="5"/>
  <c r="U151" i="5"/>
  <c r="U153" i="5"/>
  <c r="U155" i="5"/>
  <c r="U157" i="5"/>
  <c r="U159" i="5"/>
  <c r="U161" i="5"/>
  <c r="U163" i="5"/>
  <c r="U165" i="5"/>
  <c r="U167" i="5"/>
  <c r="U169" i="5"/>
  <c r="U149" i="5"/>
  <c r="U146" i="5"/>
  <c r="U128" i="5"/>
  <c r="U130" i="5"/>
  <c r="U132" i="5"/>
  <c r="U134" i="5"/>
  <c r="U136" i="5"/>
  <c r="U138" i="5"/>
  <c r="U140" i="5"/>
  <c r="U142" i="5"/>
  <c r="U144" i="5"/>
  <c r="U126" i="5"/>
  <c r="U107" i="5"/>
  <c r="U101" i="5"/>
  <c r="U103" i="5"/>
  <c r="U105" i="5"/>
  <c r="U99" i="5"/>
  <c r="U96" i="5"/>
  <c r="U82" i="5"/>
  <c r="U84" i="5"/>
  <c r="U86" i="5"/>
  <c r="U88" i="5"/>
  <c r="U90" i="5"/>
  <c r="U92" i="5"/>
  <c r="U94" i="5"/>
  <c r="U80" i="5"/>
  <c r="U78" i="5"/>
  <c r="U62" i="5"/>
  <c r="U60" i="5"/>
  <c r="U58" i="5"/>
  <c r="U44" i="5"/>
  <c r="U42" i="5"/>
  <c r="U40" i="5"/>
  <c r="U37" i="5"/>
  <c r="U35" i="5"/>
  <c r="U23" i="5"/>
  <c r="U25" i="5"/>
  <c r="U27" i="5"/>
  <c r="U29" i="5"/>
  <c r="U31" i="5"/>
  <c r="U33" i="5"/>
  <c r="U21" i="5"/>
  <c r="U18" i="5" l="1"/>
  <c r="V57" i="5" l="1"/>
  <c r="U57" i="5"/>
  <c r="V77" i="5"/>
  <c r="D72" i="5" s="1"/>
  <c r="U77" i="5"/>
  <c r="D73" i="5" s="1"/>
  <c r="V125" i="5"/>
  <c r="U125" i="5"/>
  <c r="V148" i="5"/>
  <c r="U148" i="5"/>
  <c r="V173" i="5"/>
  <c r="U173" i="5"/>
  <c r="V193" i="5"/>
  <c r="U193" i="5"/>
  <c r="V200" i="5"/>
  <c r="U200" i="5"/>
  <c r="V230" i="5"/>
  <c r="U230" i="5"/>
  <c r="V247" i="5"/>
  <c r="U247" i="5"/>
  <c r="V265" i="5"/>
  <c r="D260" i="5" s="1"/>
  <c r="U265" i="5"/>
  <c r="D261" i="5" s="1"/>
  <c r="V18" i="5"/>
  <c r="D225" i="5" l="1"/>
  <c r="D121" i="5"/>
  <c r="D189" i="5"/>
  <c r="D226" i="5"/>
  <c r="D120" i="5"/>
  <c r="D188" i="5"/>
  <c r="D13" i="5" l="1"/>
  <c r="D14" i="5"/>
  <c r="D52" i="5" l="1"/>
  <c r="G272" i="5" s="1"/>
  <c r="D53" i="5"/>
  <c r="G271" i="5" s="1"/>
</calcChain>
</file>

<file path=xl/comments1.xml><?xml version="1.0" encoding="utf-8"?>
<comments xmlns="http://schemas.openxmlformats.org/spreadsheetml/2006/main">
  <authors>
    <author>Cristian Villalobos Salas</author>
  </authors>
  <commentList>
    <comment ref="I58" authorId="0" shapeId="0">
      <text>
        <r>
          <rPr>
            <b/>
            <sz val="9"/>
            <color indexed="81"/>
            <rFont val="Tahoma"/>
            <family val="2"/>
          </rPr>
          <t>Cristian Villalobos Salas:</t>
        </r>
        <r>
          <rPr>
            <sz val="9"/>
            <color indexed="81"/>
            <rFont val="Tahoma"/>
            <family val="2"/>
          </rPr>
          <t xml:space="preserve">
SE DEFINIRA EN ENERO LA COTIZACIÓN  DE LA LINEA BASE</t>
        </r>
      </text>
    </comment>
    <comment ref="M88" authorId="0" shapeId="0">
      <text>
        <r>
          <rPr>
            <b/>
            <sz val="9"/>
            <color indexed="81"/>
            <rFont val="Tahoma"/>
            <family val="2"/>
          </rPr>
          <t>Cristian Villalobos Salas:</t>
        </r>
        <r>
          <rPr>
            <sz val="9"/>
            <color indexed="81"/>
            <rFont val="Tahoma"/>
            <family val="2"/>
          </rPr>
          <t xml:space="preserve">
SE CONSIDERO FECHA SEGÚN PROYECTADO EN EL PB</t>
        </r>
      </text>
    </comment>
    <comment ref="J130" authorId="0" shapeId="0">
      <text>
        <r>
          <rPr>
            <b/>
            <sz val="9"/>
            <color indexed="81"/>
            <rFont val="Tahoma"/>
            <family val="2"/>
          </rPr>
          <t>Cristian Villalobos Salas:</t>
        </r>
        <r>
          <rPr>
            <sz val="9"/>
            <color indexed="81"/>
            <rFont val="Tahoma"/>
            <family val="2"/>
          </rPr>
          <t xml:space="preserve">
SE ACTUALIZARÁ A UN AÑO DE LA EJECUCIÓN</t>
        </r>
      </text>
    </comment>
    <comment ref="L153" authorId="0" shapeId="0">
      <text>
        <r>
          <rPr>
            <b/>
            <sz val="9"/>
            <color indexed="81"/>
            <rFont val="Tahoma"/>
            <family val="2"/>
          </rPr>
          <t>Cristian Villalobos Salas:</t>
        </r>
        <r>
          <rPr>
            <sz val="9"/>
            <color indexed="81"/>
            <rFont val="Tahoma"/>
            <family val="2"/>
          </rPr>
          <t xml:space="preserve">
SE EJECUTARÁ SEGÚN NUESTRO PB</t>
        </r>
      </text>
    </comment>
    <comment ref="J161" authorId="0" shapeId="0">
      <text>
        <r>
          <rPr>
            <b/>
            <sz val="9"/>
            <color indexed="81"/>
            <rFont val="Tahoma"/>
            <family val="2"/>
          </rPr>
          <t>Cristian Villalobos Salas:</t>
        </r>
        <r>
          <rPr>
            <sz val="9"/>
            <color indexed="81"/>
            <rFont val="Tahoma"/>
            <family val="2"/>
          </rPr>
          <t xml:space="preserve">
CONSULTAR CON DRA LA FECHA DE EJECUCIÓN</t>
        </r>
      </text>
    </comment>
    <comment ref="M163" authorId="0" shapeId="0">
      <text>
        <r>
          <rPr>
            <b/>
            <sz val="9"/>
            <color indexed="81"/>
            <rFont val="Tahoma"/>
            <family val="2"/>
          </rPr>
          <t>Cristian Villalobos Salas:</t>
        </r>
        <r>
          <rPr>
            <sz val="9"/>
            <color indexed="81"/>
            <rFont val="Tahoma"/>
            <family val="2"/>
          </rPr>
          <t xml:space="preserve">
SE PROGRAMA PARA ESTE MES SEGÚN NUESTRO PB</t>
        </r>
      </text>
    </comment>
    <comment ref="H205" authorId="0" shapeId="0">
      <text>
        <r>
          <rPr>
            <b/>
            <sz val="9"/>
            <color indexed="81"/>
            <rFont val="Tahoma"/>
            <family val="2"/>
          </rPr>
          <t>Cristian Villalobos Salas:</t>
        </r>
        <r>
          <rPr>
            <sz val="9"/>
            <color indexed="81"/>
            <rFont val="Tahoma"/>
            <family val="2"/>
          </rPr>
          <t xml:space="preserve">
RECARGA DE BACKUP
</t>
        </r>
      </text>
    </comment>
    <comment ref="B207" authorId="0" shapeId="0">
      <text>
        <r>
          <rPr>
            <b/>
            <sz val="9"/>
            <color indexed="81"/>
            <rFont val="Tahoma"/>
            <family val="2"/>
          </rPr>
          <t>Cristian Villalobos Salas:</t>
        </r>
        <r>
          <rPr>
            <sz val="9"/>
            <color indexed="81"/>
            <rFont val="Tahoma"/>
            <family val="2"/>
          </rPr>
          <t xml:space="preserve">
ver fecha en opex</t>
        </r>
      </text>
    </comment>
    <comment ref="K249" authorId="0" shapeId="0">
      <text>
        <r>
          <rPr>
            <b/>
            <sz val="9"/>
            <color indexed="81"/>
            <rFont val="Tahoma"/>
            <family val="2"/>
          </rPr>
          <t>Cristian Villalobos Salas:</t>
        </r>
        <r>
          <rPr>
            <sz val="9"/>
            <color indexed="81"/>
            <rFont val="Tahoma"/>
            <family val="2"/>
          </rPr>
          <t xml:space="preserve">
por dia de la seguridad</t>
        </r>
      </text>
    </comment>
    <comment ref="P249" authorId="0" shapeId="0">
      <text>
        <r>
          <rPr>
            <b/>
            <sz val="9"/>
            <color indexed="81"/>
            <rFont val="Tahoma"/>
            <family val="2"/>
          </rPr>
          <t>Cristian Villalobos Salas:</t>
        </r>
        <r>
          <rPr>
            <sz val="9"/>
            <color indexed="81"/>
            <rFont val="Tahoma"/>
            <family val="2"/>
          </rPr>
          <t xml:space="preserve">
por dia de la seguridad</t>
        </r>
      </text>
    </comment>
  </commentList>
</comments>
</file>

<file path=xl/sharedStrings.xml><?xml version="1.0" encoding="utf-8"?>
<sst xmlns="http://schemas.openxmlformats.org/spreadsheetml/2006/main" count="2447" uniqueCount="563">
  <si>
    <t>RAZÓN SOCIAL</t>
  </si>
  <si>
    <t>RUC</t>
  </si>
  <si>
    <t>DOMICILIO</t>
  </si>
  <si>
    <t>TIPO DE ACTIVIDAD</t>
  </si>
  <si>
    <t>Objetivos Específicos</t>
  </si>
  <si>
    <t>Meta</t>
  </si>
  <si>
    <t>N°</t>
  </si>
  <si>
    <t>Descripción de la Actividad</t>
  </si>
  <si>
    <t>Responsable de Ejecución</t>
  </si>
  <si>
    <t>Área</t>
  </si>
  <si>
    <t>Fecha de Verificación</t>
  </si>
  <si>
    <t>% AVANCE</t>
  </si>
  <si>
    <t>E</t>
  </si>
  <si>
    <t>F</t>
  </si>
  <si>
    <t>M</t>
  </si>
  <si>
    <t>A</t>
  </si>
  <si>
    <t>J</t>
  </si>
  <si>
    <t>S</t>
  </si>
  <si>
    <t>O</t>
  </si>
  <si>
    <t>N</t>
  </si>
  <si>
    <t>D</t>
  </si>
  <si>
    <t>Indicadores</t>
  </si>
  <si>
    <t>Ejecutar el Cronograma de Simulacros de Emergencias</t>
  </si>
  <si>
    <t>Seguridad e Higiene Industrial</t>
  </si>
  <si>
    <t>Inspectores</t>
  </si>
  <si>
    <t>Médico Ocupacional</t>
  </si>
  <si>
    <t>Realizar reuniones de Comité de Seguridad y Salud en el Trabajo</t>
  </si>
  <si>
    <t>P</t>
  </si>
  <si>
    <t>Programa de Vigilancia de la Salud</t>
  </si>
  <si>
    <t>Avance</t>
  </si>
  <si>
    <t>Dotar al personal de los EPP adecuados de acuerdo al puesto y funciones a realizar</t>
  </si>
  <si>
    <t>Realizar inspecciones al personal tercero o de intermediación con la finalidad de asegurar el cumplimiento de los estándares de seguridad y salud exigidos</t>
  </si>
  <si>
    <t>Programa de prevención de trastornos musculos esqueléticos</t>
  </si>
  <si>
    <t>Programa de Prevención de Enfermedades Dermatológicas</t>
  </si>
  <si>
    <t>Programa de conservación auditiva</t>
  </si>
  <si>
    <t>Contar con Registros del monitoreo de agentes físicos, químicos, biológicos, psicosociales y factores de riesgo disergonómicos</t>
  </si>
  <si>
    <t>Registrar las inspecciones internas de seguridad y salud en el trabajo realizadas</t>
  </si>
  <si>
    <t>Registrar las estadísticas de seguridad y salud de manera mensual</t>
  </si>
  <si>
    <t>Registrar los equipos de seguridad o emergencia.</t>
  </si>
  <si>
    <t>Registrar las auditorías internas y externas realizadas en temas de seguridad y salud en el trabajo .</t>
  </si>
  <si>
    <t>Realizar la vigilancia médico ocupacional a fin de identificar y prevenir riesgos que afecten la salud de los trabajadores</t>
  </si>
  <si>
    <t>Registrar las investigaciones sobre accidentes de trabajo, enfermedades ocupacionales, incidentes peligrosos y otros incidentes</t>
  </si>
  <si>
    <t>Verificar la presentación de los requisitos de seguridad y salud en el trabajo solicitados a las empresas terceras y de intermediación</t>
  </si>
  <si>
    <t>Objetivo Esp. N° 01:</t>
  </si>
  <si>
    <t>Objetivo Esp. N° 02:</t>
  </si>
  <si>
    <t>Objetivo Esp. N° 03:</t>
  </si>
  <si>
    <t>Análisis de las estadísticas e indicadores de desempeño en Seguridad del año anterior.</t>
  </si>
  <si>
    <t>Jefe SHI/ Comité de Seguridad</t>
  </si>
  <si>
    <t>Jefe SHI</t>
  </si>
  <si>
    <t>Asignar un responsable  de recopilar, interpretar y difundir las leyes y regulaciones de Seguridad y Salud en el Trabajo aplicables.</t>
  </si>
  <si>
    <t>Jefe de SHI</t>
  </si>
  <si>
    <t>Informar por escrito a la Autoridad Administrativa de Trabajo los accidentes de trabajo mortales.</t>
  </si>
  <si>
    <t>Informar por escrito a la Autoridad Administrativa de Trabajo los incidentes peligrosos que pongan en riesgo la salud y la integridad física.</t>
  </si>
  <si>
    <t xml:space="preserve">Informar por escrito los accidentes de trabajo  al centro asistencial donde el trabajador accidentado es atendido. </t>
  </si>
  <si>
    <t>Designar al Personal de Seguridad, responsable de la eficacia y administración del Sistema de Seguridad y Salud Ocupacional.</t>
  </si>
  <si>
    <t>Nombrar al Representante de Gerencia General, responsable de proporcionar los recursos, asignar las responsabilidades en los diversos niveles y áreas de la empresa, revisar los resultados y el desempeño del Sistema de Gestión de Seguridad.</t>
  </si>
  <si>
    <t>Gerente General</t>
  </si>
  <si>
    <t>ADMINISTRACIÓN</t>
  </si>
  <si>
    <t>Revisar la Política de Seguridad y Salud en el Trabajo de la organización y de ser necesario actualizarla.</t>
  </si>
  <si>
    <t>Divulgar y verificar el cumplimiento del procedimiento para control de ingreso de empresas terceras y de intermediación</t>
  </si>
  <si>
    <t>Informar por escrito a la Autoridad Administrativa de Trabajo las enfermedades ocupacionales graves, muy graves o mortales, dentro del plazo de cinco (05) días hábiles de conocido el diagnóstico.</t>
  </si>
  <si>
    <t>Informar por escrito a la Autoridad Administrativa de Trabajo, los accidentes e incidentes de terceros (contratistas, empresas de servicios, etc.).</t>
  </si>
  <si>
    <t>Revisar y actualizar los Objetivos de Seguridad y Salud en el trabajo</t>
  </si>
  <si>
    <t>Definir / revisar los indicadores de gestión y metas anuales.</t>
  </si>
  <si>
    <t>Jefe de SHI / Gerencia General</t>
  </si>
  <si>
    <t>Formular y aprobar el Programa Anual de Seguridad y Salud Ocupacional.</t>
  </si>
  <si>
    <t>Revisar y aprobar el Plan Anual de Capacitación.</t>
  </si>
  <si>
    <t>Elaborar y Aprobar un Plan de Simulacros de emergencia.</t>
  </si>
  <si>
    <t>Determinar las necesidades de capacitación en temas de Seguridad y Salud Ocupacional para llenar los vacíos en las Competencias del Personal en general y del Personal de Seguridad en especial.</t>
  </si>
  <si>
    <t>Ejecutar y desarrollar el Plan Anual de Capacitación</t>
  </si>
  <si>
    <t>Actualizar el Mapa de Riesgos de la Empresa.</t>
  </si>
  <si>
    <t>Definir y capacitar a los miembros de las Brigadas de emergencia</t>
  </si>
  <si>
    <t>Ejecutar el control de botiquines de las unidades de transporte, Administraciones de Campo, Ambulancia y Tópico de Fábrica</t>
  </si>
  <si>
    <t>Análisis y entrega de los resultados de los EMO realizados</t>
  </si>
  <si>
    <t>Revisión de informe de Salud ocupacional y enfermedades comunes según los exámenes médicos realizados.</t>
  </si>
  <si>
    <t xml:space="preserve">Identificación, Seguimiento y Control de trabajadores con enfermedad ocupacional </t>
  </si>
  <si>
    <t>Inspecciones de Salud Ocupacional</t>
  </si>
  <si>
    <t>Analisis de cuadro mensual de absentismo por incapacidad laboral</t>
  </si>
  <si>
    <t>Elaboración de informe mensual</t>
  </si>
  <si>
    <t>Identifcación de GES</t>
  </si>
  <si>
    <t>Programa de prevención de intoxicaciones por uso de herbicidas</t>
  </si>
  <si>
    <t>Programa de Prevención de Enfermedades Respiratorias</t>
  </si>
  <si>
    <t>Programa de vigilancia sanitaria (Haccp).</t>
  </si>
  <si>
    <t xml:space="preserve">Revisión de Procedimiento de Protección a la trabajadora gestante </t>
  </si>
  <si>
    <t>Revisión de procedimiento de Control de botiquines</t>
  </si>
  <si>
    <t xml:space="preserve">Ergonomía y transtornos musculoesqueleticos. </t>
  </si>
  <si>
    <t xml:space="preserve">Prevención de enfermedades respiratorias </t>
  </si>
  <si>
    <t>Estilos de Vida Saludable (Obesidad, Diabetes Mellitus, Hipertension Arterial, Salud Bucal)</t>
  </si>
  <si>
    <t>Enfermedades Dermatologicas y cuidados de la piel</t>
  </si>
  <si>
    <t>Prevencion de intoxicacion por el uso de herbicidas</t>
  </si>
  <si>
    <t>Primeros auxilios</t>
  </si>
  <si>
    <t xml:space="preserve">Prevención y Manejo del Estrés </t>
  </si>
  <si>
    <t>Médico Ocupacional / Trabajadora Social</t>
  </si>
  <si>
    <t>Jefe Seguridad e Higiene Industrial</t>
  </si>
  <si>
    <t>Seguridad e Higiene Industrial / BB.SS</t>
  </si>
  <si>
    <t>Medico Ocupacional</t>
  </si>
  <si>
    <t>p</t>
  </si>
  <si>
    <t>GG. HH.</t>
  </si>
  <si>
    <t>Superintendente de Gestión Humana</t>
  </si>
  <si>
    <t>Jefe de SHI /
Médico Ocupacional</t>
  </si>
  <si>
    <t>Registrar los exámenes médicos ocupacionales preocupacionales, periódicos y post ocupacionales.</t>
  </si>
  <si>
    <t>Jefe de SHI /
Comité de SST
Alta Dirección</t>
  </si>
  <si>
    <t>Jefe de SHI /
Comité de SST</t>
  </si>
  <si>
    <t>Registrar inducciones, capacitación de seguridad en puesto de trabajo y  entrenamiento en puesto de trabajo al igual que  simulacros de emergencia.</t>
  </si>
  <si>
    <t>Analista de Selección y Desarrollo /
Jefe de SHI</t>
  </si>
  <si>
    <t>Jefe de SHI /
Área de Auditoría</t>
  </si>
  <si>
    <t>Jefe de SHI / Inspector de Seguridad Industrial</t>
  </si>
  <si>
    <t>Superintendente de GG. HH. /
Jefe de SHI / Legal</t>
  </si>
  <si>
    <t>Jefe de SHI / Comité de SST</t>
  </si>
  <si>
    <t>Comunicar y divulgar la Política de Seguridad y Salud en el Trabajo a todo el personal.</t>
  </si>
  <si>
    <t>Superintendencia de Gestión Humana /
Jefe de SHI</t>
  </si>
  <si>
    <t>Revisión del perfil y protocolo de Exámenes médicos ocupacionales previo a los exámenes bianuales y de alto riesgo.</t>
  </si>
  <si>
    <t>Revisión de criterios de aptitud para EMO.</t>
  </si>
  <si>
    <t>Revisión de términos de referencia para evaluaciones de Ingreso, Periodicos y Retiro.</t>
  </si>
  <si>
    <t>Desarrollo de los programas de Vida Saludable para prevención de enfermedades no ocupacionales (preventivo promocional y recuperativo - colectivo / individualizado) y accidentes de trabajo</t>
  </si>
  <si>
    <t>Conservación auditiva, enfermedades y patologías relacionadas, uso de EPPS</t>
  </si>
  <si>
    <t>Actualizar del Plan de Respuesta a Emergencias</t>
  </si>
  <si>
    <t>Evidencia</t>
  </si>
  <si>
    <t>Programa de prevencion, control y recuperativo de COVID 19</t>
  </si>
  <si>
    <t>Actualización con respecto al plan COVID 19</t>
  </si>
  <si>
    <t>RESPONSABLE</t>
  </si>
  <si>
    <t>R</t>
  </si>
  <si>
    <t>Diseño y aprobación del Plan Anual de Seguridad y Salud en el Trabajo 2022</t>
  </si>
  <si>
    <t>OBJETIVOS GENERALES POLITICA</t>
  </si>
  <si>
    <t>OBJETIVOS ESPECIFICOS</t>
  </si>
  <si>
    <t xml:space="preserve">Cumplir los requisitos Legales así como los establecidos por el Sistema de Gestión de Seguridad y Salud Ocupacional ISO 45001 </t>
  </si>
  <si>
    <t>ACTIVIDADES</t>
  </si>
  <si>
    <t>Seguimiento de las implementación de los estándares  y directrices de seguridad y salud en el trabajo  conforme a las regulaciones legales emitidas.</t>
  </si>
  <si>
    <t>Asignar a un responsable para la implementación de los estándares de seguridad y salud en el trabajo conforme a las regulaciones legales emitidas.</t>
  </si>
  <si>
    <t>Seguimiento de las implementación de los acuerdos sindicales en materia de SST</t>
  </si>
  <si>
    <t>Seguimiento de las implementación de los acuerdos asumidos en las reuniones del Comité de SST</t>
  </si>
  <si>
    <t>Mantener actualizado el archivo Matriz de Requisitos Legales con su interpretación en materia de SST</t>
  </si>
  <si>
    <t>Proteger a todos los miembros de la organización, manteniendo una relación positiva y responsable con los colaboradores y sus representantes mediante la consulta y participación en los Sistemas de Gestión implementados, así como con los proveedores, comunidad, gobierno, accionistas y otros grupos de interés, así también con la preservación del recurso.</t>
  </si>
  <si>
    <t>ÁREA</t>
  </si>
  <si>
    <t>SECCIÓN</t>
  </si>
  <si>
    <t>GESTION HUMANA</t>
  </si>
  <si>
    <t>GERENCIA GENERAL</t>
  </si>
  <si>
    <t>SEGURIDAD E HIGIENE INDUSTRIAL</t>
  </si>
  <si>
    <t>Revisar el Reglamento Interno de Seguridad y Salud en el trabajo de la organización y de ser necesario actualizarla.</t>
  </si>
  <si>
    <t>Comunicar y divulgar el Reglamento Interno de Seguridad y Salud en el trabajo de la organización.</t>
  </si>
  <si>
    <t>Jefe de SHI / Comité de SST / Selección y Capacitación</t>
  </si>
  <si>
    <t>Presentación de Resultados del desempeño del SGSST a la Alta Dirección</t>
  </si>
  <si>
    <t>Revisión del Diagnóstico de Seguridad y Salud en el Trabajo conforme a Ley nacional</t>
  </si>
  <si>
    <t>Revisión del Diagnóstico de Seguridad y Salud en el Trabajo conforme ISO 45001</t>
  </si>
  <si>
    <t>Revisar y aprobar el Plan de Inspecciones internas de Seguridad</t>
  </si>
  <si>
    <t xml:space="preserve">Jefe de SHI </t>
  </si>
  <si>
    <t>Revisión y actualización de matrices IPERC por puesto de trabajo</t>
  </si>
  <si>
    <t>Difusión de las matrices IPERC por puesto de trabajo</t>
  </si>
  <si>
    <t>Seguimiento de las medidas por implementar de los IPERC por puesto de trabajo</t>
  </si>
  <si>
    <t>Identificar y reportar condiciones y actos subestandar .</t>
  </si>
  <si>
    <t>Seguimientos de los actos y condiciones subestándar reportados en el año 2022</t>
  </si>
  <si>
    <t>Seguimientos de los actos y condiciones subestándar reportados en el año 2021</t>
  </si>
  <si>
    <t>Proporcionar condiciones de trabajo seguras y saludables para prevenir lesiones y enfermedades relacionadas al trabajo, capacitando a los colaboradores, analizando y determinando acciones dirigidas a eliminar los peligros y reducir riesgos para la
SST, incluyendo las causas de los incidentes y accidentes laborales; aplicando los controles necesarios.</t>
  </si>
  <si>
    <t>Cumplir con las normas legales y regulaciones vigentes, así como otros requisitos asumidos por la organización.</t>
  </si>
  <si>
    <t>Conformación del nuevo comité de SST periodo 2023-2025</t>
  </si>
  <si>
    <t>Sensibilización y capacitación a los funcionarios de la alta dirección de la empresa en temas de SST</t>
  </si>
  <si>
    <t>Coordinar las ejecuión de los monitoreos ocupacionales de los principales agentes (peligros) físicos, químicos, biológicos y disergonómicos.</t>
  </si>
  <si>
    <t>Seguimiento al levantamiento de las  medidas de control planteadas en las: investigaciones de accidentes de trabajo e incidentes, inspecciones de seguridad, RACIs.</t>
  </si>
  <si>
    <t>Realizar las medidas correctivas de los resultados de monitoreos ocupacionales</t>
  </si>
  <si>
    <t>Importancia de la Salud Ocupacional (INDUCCION) para nuevos ingresos</t>
  </si>
  <si>
    <t>Inspeccion de Extintores portatiles y equipos contra incendio</t>
  </si>
  <si>
    <t>Ejecutar el programa de reconocimiento a los trabajadores en el desempeño de SST</t>
  </si>
  <si>
    <t>Ejecutar el programa de campañas de seguridad y salud en el trabajo</t>
  </si>
  <si>
    <t>Atención de las consultas de trabajadores reportados en el ROM</t>
  </si>
  <si>
    <t>Revisión y actualización de procedimientos de seguridad y salud en el trabajo</t>
  </si>
  <si>
    <t>Proporcionar condiciones de trabajo seguras y saludables determinando acciones dirigidas a eliminar los peligros y reducir riesgos para la SST</t>
  </si>
  <si>
    <t>Consulta y participación del comité de SST</t>
  </si>
  <si>
    <t>Controlar las operaciones de personal externo, contratistas y visitantes entre otros en materia de SST</t>
  </si>
  <si>
    <t>Inspecciones en materia de Seguridad  del Comité de SST</t>
  </si>
  <si>
    <t>Seguimiento a los levantamientos de las inspecciones del Comité de SST</t>
  </si>
  <si>
    <t>Capacitación a los miembros del comité de SST</t>
  </si>
  <si>
    <t>Comité de SST</t>
  </si>
  <si>
    <t>Inspección de Duchas de emergencia</t>
  </si>
  <si>
    <t>Inspección de Luces de emergencia</t>
  </si>
  <si>
    <t>Inspección de Estaciones de emergencias</t>
  </si>
  <si>
    <t>Trabajar sobre la base de la mejora continua y la eficacia e integración de los Sistemas de Gestión implementados.</t>
  </si>
  <si>
    <t>Elaboración de informe anual para DIRESA</t>
  </si>
  <si>
    <t>Programación de exámenes médico ocupacionales a los  trabajadores de alto riesgo</t>
  </si>
  <si>
    <t>Ejecución de examenes ocupacionales Ingreso, Periodicos y Retiro.</t>
  </si>
  <si>
    <t>Ejecución de examenes ocupacionales para personal de alto riesgo</t>
  </si>
  <si>
    <t>Ejecución de auditoria interna del sistema de SGSST</t>
  </si>
  <si>
    <t>Revisión y Mejora continua del Sistema de Gestión de Seguridad y Salud en el Trabajo</t>
  </si>
  <si>
    <t>Revisión del Diagnóstico de Seguridad y Salud en el Trabajo conforme a Ley peruana vigente.</t>
  </si>
  <si>
    <t>Sistema de Seguridad y Salud en el Trabajo ISO 45001</t>
  </si>
  <si>
    <t>Objetivo General 1</t>
  </si>
  <si>
    <t>Objetivo General 2</t>
  </si>
  <si>
    <t>1.1.3</t>
  </si>
  <si>
    <t>1.1.5</t>
  </si>
  <si>
    <t>1.1.7</t>
  </si>
  <si>
    <t>Objetivo General 3</t>
  </si>
  <si>
    <t>Consulta, participación y reconocimiento del los trabajadores</t>
  </si>
  <si>
    <t>Preparación y Respuesta ante emergencias</t>
  </si>
  <si>
    <t>Presupuesto</t>
  </si>
  <si>
    <t>3.1.1</t>
  </si>
  <si>
    <t>Objetivo General 4</t>
  </si>
  <si>
    <t>Cumplir con los acuerdos con el sindicato y el comité de SST asumidos en materia de SST</t>
  </si>
  <si>
    <t>1.(% de Actividades Ejecutadas/ %  Actividades programadas)</t>
  </si>
  <si>
    <t>2.(% de Actividades Ejecutadas/ %  Actividades programadas)</t>
  </si>
  <si>
    <t>2.2.8</t>
  </si>
  <si>
    <t>2.2.9</t>
  </si>
  <si>
    <t>2.2.10</t>
  </si>
  <si>
    <t>2.2.12</t>
  </si>
  <si>
    <t>2.2.14</t>
  </si>
  <si>
    <t>2.2.18</t>
  </si>
  <si>
    <t>Indicador</t>
  </si>
  <si>
    <t>1.(Total de % de Actividades Ejecutadas/ Total de %  Actividades programadas)</t>
  </si>
  <si>
    <t>(N° de Actividades Ejecutadas/ N° Actividades programadas) x 100</t>
  </si>
  <si>
    <t>Informe ocupacional</t>
  </si>
  <si>
    <t>(N° de trabajadores con tratamiento/ N° Atotal de trabajadores con enfermedad ocupacional) x 100</t>
  </si>
  <si>
    <t>Seguimiento de trabajadores con enfermedad ocupacional</t>
  </si>
  <si>
    <t>(N° de inspecciones Ejecutadas/ N° inspecciones programadas) x 100</t>
  </si>
  <si>
    <t>Registros de inspecciones ocupacionales</t>
  </si>
  <si>
    <t>(N° de informes Ejecutadas/ N° informes programadas) x 100</t>
  </si>
  <si>
    <t>Informes emitidos</t>
  </si>
  <si>
    <t>Registro de monitoreo</t>
  </si>
  <si>
    <t>Desarrollo de los programas de Vida Saludable para prevención de enfermedades no ocupacionales (preventivo promocional y recuperativo - colectivo / individualizado) y accidentes de trabajo.</t>
  </si>
  <si>
    <t>3.3.6</t>
  </si>
  <si>
    <t>3.(% de Actividades Ejecutadas/ %  Actividades programadas)</t>
  </si>
  <si>
    <t>Cumplir con los acuerdos con el sindicato asumidos en materia de SST</t>
  </si>
  <si>
    <t>4.1.1</t>
  </si>
  <si>
    <t>4.2.1</t>
  </si>
  <si>
    <t>Mejorar continuamente el desempeño de nuestro Sistema de Seguridad y Salud en el Trabajo.</t>
  </si>
  <si>
    <t>Presentación de Resultados del desempeño del SGSST a la Alta Dirección del año anterior.</t>
  </si>
  <si>
    <t>Cumplir con los requisitos legales vigentes de seguridad y salud en el trabajo que apliquen a nuestro sector y con otros requisitos a los que nuestra empresa se haya comprometido.</t>
  </si>
  <si>
    <t>Proteger la seguridad y salud de todos los miembros de la organización, mediante la prevención de lesiones, dolencias, enfermedades e incidentes relacionados con el trabajo. Considerando que son el capital más valioso de la empresa</t>
  </si>
  <si>
    <t>Objetivo General 5</t>
  </si>
  <si>
    <t>Capacitar, motivando y promoviendo una cultura de prevención de riesgos laborales y de protección de nuestros trabajadores, subcontratistas, proveedores y en todos aquellos que presten servicios a nuestra empresa, con el fin de garantizar las condiciones de seguridad y salud en el trabajo</t>
  </si>
  <si>
    <t>Objetivo General 6</t>
  </si>
  <si>
    <t>Objetivo General 7</t>
  </si>
  <si>
    <t>Garantizar que nuestros trabajadores y sus representantes sean consultados y participen activamente en el Sistema de Gestión de Seguridad y Salud en el Trabajo.</t>
  </si>
  <si>
    <t>El Sistema de Gestión de Seguridad y Salud en el Trabajo, es compatible con los otros sistemas de gestión de la organización</t>
  </si>
  <si>
    <t>5.1.1</t>
  </si>
  <si>
    <t>5.2.1</t>
  </si>
  <si>
    <t>6.1.1</t>
  </si>
  <si>
    <t>7.1.1</t>
  </si>
  <si>
    <t>Código:</t>
  </si>
  <si>
    <t>Versión:</t>
  </si>
  <si>
    <t>Vigencia:</t>
  </si>
  <si>
    <t>CIIU</t>
  </si>
  <si>
    <t>SISTEMA DE GESTIÓN DE SEGURIDAD Y SALUD EN EL TRABAJO</t>
  </si>
  <si>
    <t>Elaborar, difundir y aplicar un Sistema de Gestión de Seguridad y Salud en el Trabajo,  acorde a la realidad, entre nuestros trabajadores.</t>
  </si>
  <si>
    <t>Verificar la disponibilidad y el cumplimiento de la documentación del Sistema de Gestión de Seguridad y Salud en el Trabajo, de acuerdo a la Ley 29783</t>
  </si>
  <si>
    <t>1.1.1</t>
  </si>
  <si>
    <t>Renombrar al Representante de Gerencia General, responsable de proporcionar los recursos, asignar las responsabilidades en los diversos niveles y áreas de la empresa, revisar los resultados y el desempeño del Sistema de Gestión de Seguridad.</t>
  </si>
  <si>
    <t>1.1.2</t>
  </si>
  <si>
    <t>1.1.8</t>
  </si>
  <si>
    <t>1.1.9</t>
  </si>
  <si>
    <t>1.1.10</t>
  </si>
  <si>
    <t>1.1.11</t>
  </si>
  <si>
    <t>1.1.12</t>
  </si>
  <si>
    <t>Actualizar y aprobar Reglamento Interno de Seguridad y Salud en el Trabajo.</t>
  </si>
  <si>
    <t>1.1.13</t>
  </si>
  <si>
    <t>Matriz Necesidades de Capacitación</t>
  </si>
  <si>
    <t>1.1.14</t>
  </si>
  <si>
    <t>Programa de Capacitación aprobado por el Comité de SST</t>
  </si>
  <si>
    <t>1.1.15</t>
  </si>
  <si>
    <t>Programa de Simulacros aprobado por el Comité de SST</t>
  </si>
  <si>
    <t>(N° de procedimientos actualizados/ N° procedimientos existentes) x 100</t>
  </si>
  <si>
    <t>Revisar, actualizar y publicar los Objetivos de Seguridad y Salud en el trabajo.</t>
  </si>
  <si>
    <t>Diseño y aprobación del Plan Anual de Seguridad y Salud en el Trabajo 2024</t>
  </si>
  <si>
    <t>Formular y aprobar el Programa Anual de Seguridad y Salud en el Trabajo 2024</t>
  </si>
  <si>
    <t>Renombrar al personal de SST responsable de la eficacia y administración del sistema de gestión de Seguridad y Salud en el Trabajo.</t>
  </si>
  <si>
    <t>Revisar y actualizar el Plan de Contingencia y Emergencias</t>
  </si>
  <si>
    <t>Actualizar y publicar los Mapas de Riesgos de la Empresa.</t>
  </si>
  <si>
    <t>Revisar y aprobar la matriz de equipos de protección personal.</t>
  </si>
  <si>
    <t>Revisar y aprobar el Programa de simulacros.</t>
  </si>
  <si>
    <t>Revisar y aprobar el programa de auditorias internas y externas en SST.</t>
  </si>
  <si>
    <t>Ejecución del programa de auditoria interna del sistema de gestión de SST.</t>
  </si>
  <si>
    <t>Revisar y actualizar los procedimientos y estándares del sistema de gestión de SST.</t>
  </si>
  <si>
    <t>SST</t>
  </si>
  <si>
    <t>Líder de SST / Gerencia general</t>
  </si>
  <si>
    <t>Líder de SST / Gerencia general / Comité de SST</t>
  </si>
  <si>
    <t>Líder de SST / Comité de SST</t>
  </si>
  <si>
    <t>Líder de SST</t>
  </si>
  <si>
    <t>Acta de revisión por la dirección y el Comité de SST.</t>
  </si>
  <si>
    <t>Plan Anual aprobado por el Comité de SST.</t>
  </si>
  <si>
    <t>Politica de SST.</t>
  </si>
  <si>
    <t>Correo de Designación.</t>
  </si>
  <si>
    <t>Directiva Administrativa.</t>
  </si>
  <si>
    <t>Programa Anual aprobado por el Comité de SST.</t>
  </si>
  <si>
    <t>Reglamento Interno de SST.</t>
  </si>
  <si>
    <t>Revisar y aprobar el Programa de Inspecciones Internas de SST.</t>
  </si>
  <si>
    <t>Programa de Inspecciones aprobado por el Comité de SST.</t>
  </si>
  <si>
    <t>Plan de Contingencia y Emergencias actualizado.</t>
  </si>
  <si>
    <t>Mapa de Riesgo actualizado aprobado por el Comité de SST y publicado.</t>
  </si>
  <si>
    <t>Matriz de equipos de protección personal.</t>
  </si>
  <si>
    <t>Programa de auditoria aprobado por el Comité de SST</t>
  </si>
  <si>
    <t>Matriz documentaria del SGSST.</t>
  </si>
  <si>
    <t>Acta de reunión por la Alta Dirección</t>
  </si>
  <si>
    <t>Ítem</t>
  </si>
  <si>
    <t>Objetivo general</t>
  </si>
  <si>
    <t>Objetivo Específicos</t>
  </si>
  <si>
    <t>Responsable</t>
  </si>
  <si>
    <t>Frecuencia de monitoreo</t>
  </si>
  <si>
    <t>(Total de % de documentación Ejecutadas/ Total de %  Actividades programadas)</t>
  </si>
  <si>
    <t>Anual</t>
  </si>
  <si>
    <t>Mejorar continuamente el desempeño de nuestro Sistema de Seguridad y Salud en el
 Trabajo.</t>
  </si>
  <si>
    <t>Lista de Verificación de Lineamientos del Sistema de Gestión de Seguridad y Salud en el Trabajo Ley N° 29783 aprobado por la R. M. 050-2013-TR</t>
  </si>
  <si>
    <t xml:space="preserve">Lista de Verificación de Materias de Seguridad y Salud en el Trabajo para el Sector Agrario aprobado por la R. S. 250-2021-Sunafil </t>
  </si>
  <si>
    <t>Cumplir con los requisitos legales vigentes de seguridad y salud en el trabajo, que aplique a nuestro sector y con otros requisitos a los que nuestra empresa se haya
 comprometido.</t>
  </si>
  <si>
    <t>Cumplir los requisitos Legales establecidos por la Ley 29783</t>
  </si>
  <si>
    <t>(Total de % de Actividades Ejecutadas/ Total de %  Actividades programadas)</t>
  </si>
  <si>
    <t>Mensual</t>
  </si>
  <si>
    <t>Proteger la seguridad y salud de todos los miembros de la organización, mediante la
 prevención de lesiones, dolencias, enfermedades e incidentes relacionados con el trabajo; considerando que son el capital mas valioso de la empresa.</t>
  </si>
  <si>
    <t>RR. HH.</t>
  </si>
  <si>
    <t>Capacitar, motivando y promoviendo una cultura de prevención de riesgos laborales y de protección de nuestros trabajadores, subcontratistas, proveedores, visitas y en
todos aquellos que presten servicios a nuestra empresa, con el fin de garantizar las
 condiciones de seguridad y salud en el trabajo.</t>
  </si>
  <si>
    <t>Determinar las necesidades de capacitación y ejecutar el programa en temas de prevención de accidentes y enfermedades ocupacionles.</t>
  </si>
  <si>
    <t>Garantizar que nuestros trabajadores y sus representantes sean consultados y
 participen activamente en el Sistema de Gestion de Seguridad y Salud en el Trabajo.</t>
  </si>
  <si>
    <t>El Sistema de Gestión de Seguridad y Salud en el Trabajo, es compatible con los otros sistemas de gestión de la organización.</t>
  </si>
  <si>
    <t>Asegurar la disponibilidad de 
los documentos del SGSST 
mediante el SMAD del 
sistema integrado de gestión</t>
  </si>
  <si>
    <t>2.1.1</t>
  </si>
  <si>
    <t>2.1.2</t>
  </si>
  <si>
    <t>2.1.3</t>
  </si>
  <si>
    <t>1.1.4</t>
  </si>
  <si>
    <t>1.1.6</t>
  </si>
  <si>
    <t>3.1.2</t>
  </si>
  <si>
    <t>3.1.3</t>
  </si>
  <si>
    <t>3.1.4</t>
  </si>
  <si>
    <t>3.1.5</t>
  </si>
  <si>
    <t>3.1.6</t>
  </si>
  <si>
    <t>3.1.7</t>
  </si>
  <si>
    <t>3.1.8</t>
  </si>
  <si>
    <t>3.1.9</t>
  </si>
  <si>
    <t>3.1.10</t>
  </si>
  <si>
    <t>3.1.11</t>
  </si>
  <si>
    <t>3.1.12</t>
  </si>
  <si>
    <t>3.1.13</t>
  </si>
  <si>
    <t>3.1.14</t>
  </si>
  <si>
    <t>3.1.15</t>
  </si>
  <si>
    <t>3.1.16</t>
  </si>
  <si>
    <t>Carta de designación</t>
  </si>
  <si>
    <t>(N° de Normas Legales Interpretadas/ N° Normas legales emitidas) x 100</t>
  </si>
  <si>
    <t>Matriz de requisitos legales</t>
  </si>
  <si>
    <t>(N° de Normas Legales Implementadas/ N° Normas legales Interpretadas) x 100</t>
  </si>
  <si>
    <t>Matriz de Requisitos legales</t>
  </si>
  <si>
    <t>(N° de Investigación realizadas/ N° Incidentes ocurridos) x 100</t>
  </si>
  <si>
    <t>Registros de investigación de accidentes</t>
  </si>
  <si>
    <t>Registrar los exámenes médicos ocupacionales de alto riesgo, de ingreso y retiro</t>
  </si>
  <si>
    <t>(N° de Registros de examenes Ejecutados/ N° Registros de examenes programadas) x 100</t>
  </si>
  <si>
    <t>(N° de Registros de monitoreo ejecutados/ N° Registros de monitoreo programadas) x 100</t>
  </si>
  <si>
    <t>(N° de Registros de inspecciones internas ejecutados/ N° Registros de Inspecciones internas programadas) x 100</t>
  </si>
  <si>
    <t>Registro de equipos de emergencia</t>
  </si>
  <si>
    <t>Registros de Inducción</t>
  </si>
  <si>
    <t>(N° de Registros de auditorias ejecutados/ N° Registros de auditoria programadas) x 100</t>
  </si>
  <si>
    <t>(N° de accidentes mortales reportados/ N° de accidentes mortales sucedidos) x 100</t>
  </si>
  <si>
    <t>Reporte de comunicación por medio de la plataforma de Sunat y clave sol.</t>
  </si>
  <si>
    <t>(N° de incidentes peligroso reportados/ N° de incidentes peligroso sucedidos) x 100</t>
  </si>
  <si>
    <t>Informar por escrito a la Autoridad Administrativa de Trabajo las enfermedades ocupacionales graves, muy graves o mortales, dentro del plazo de cinco (05) días hábiles de conocido el diagnóstico en caso lo hubieran.</t>
  </si>
  <si>
    <t>(N° de enfermedades ocupacionales graves reportados/ N° de enfermedades ocupacionales graves sucedidos) x 100</t>
  </si>
  <si>
    <t>Aviso de accidente de trabajo EsSalud / SCTR</t>
  </si>
  <si>
    <t>Contar con el registro de los accidentes e incidentes de terceros (contratistas, empresas de servicios, etc.).</t>
  </si>
  <si>
    <t>(N° de accidentes de trabajo reportados por terceras/ N° de accidentes de trabajos sucedidos por terceras) x 100</t>
  </si>
  <si>
    <t>Registro de investigaciones de incidentes de terceros.</t>
  </si>
  <si>
    <t>Mantener actualizado el archivo Matriz de Requisitos Legales con su interpretación en materia de SST.</t>
  </si>
  <si>
    <t>Seguimiento de las implementación de los estándares y directrices de seguridad y salud en el trabajo conforme a las regulaciones legales emitidas.</t>
  </si>
  <si>
    <t>Registrar las investigaciones sobre accidentes de trabajo, enfermedades ocupacionales, incidentes peligrosos y otros incidentes.</t>
  </si>
  <si>
    <t>Contar con Registros del monitoreo de agentes físicos, químicos, biológicos, psicosociales y factores de riesgo disergonómicos.</t>
  </si>
  <si>
    <t>Registrar las inspecciones internas de seguridad y salud en el trabajo realizadas.</t>
  </si>
  <si>
    <t>Registrar las estadísticas de seguridad y salud de manera mensual.</t>
  </si>
  <si>
    <t>Informar por escrito a la Autoridad Administrativa de Trabajo los accidentes de trabajo mortales en caso lo hubieran.</t>
  </si>
  <si>
    <t>Informar por escrito a la Autoridad Administrativa de Trabajo los incidentes peligrosos en caso lo hubieran.</t>
  </si>
  <si>
    <t>Permanente</t>
  </si>
  <si>
    <t>Gerencia general</t>
  </si>
  <si>
    <t>Líder de SST / Médico ocupacional</t>
  </si>
  <si>
    <t>Líder de SST /
Comité de SST</t>
  </si>
  <si>
    <t>Líder de SST / RR. LL.</t>
  </si>
  <si>
    <t>RR. HH. / RR. LL. / Líder de SST</t>
  </si>
  <si>
    <t>SST / RR. HH.</t>
  </si>
  <si>
    <t>BB. SS.</t>
  </si>
  <si>
    <t>RR. HH</t>
  </si>
  <si>
    <t>Acta del Comité de SST /  Acta de revisión por la Alta Dirección</t>
  </si>
  <si>
    <t>Registros de exámenes médicos ocupacionales</t>
  </si>
  <si>
    <t>Registro de monitoreos ocupacionales</t>
  </si>
  <si>
    <t>Registro de inspecciones internas</t>
  </si>
  <si>
    <t>Registro de estadísticas de SST</t>
  </si>
  <si>
    <t>Registro de auditoría</t>
  </si>
  <si>
    <t>(N° de IPERC actualizados/ N° de IPERC programados) x 100</t>
  </si>
  <si>
    <t>Acta de revisión y aprobación por parte del Comité de SST.</t>
  </si>
  <si>
    <t>(N° de IPERC difundidos/ N° de IPERC programados) x 100</t>
  </si>
  <si>
    <t>(N° de Acciones implementadas/ N° de acciones correctivas propuestas) x 100</t>
  </si>
  <si>
    <t>(N° de Racis Reportados/ N° de Racis programados) x 100</t>
  </si>
  <si>
    <t>(N° de Racis levantados/ N° de Racis reportados) x 100</t>
  </si>
  <si>
    <t>(N° de trabajadores capacitados/ N° de trabajadores) x 100</t>
  </si>
  <si>
    <t>Registro de capacitación</t>
  </si>
  <si>
    <t>4.1.2</t>
  </si>
  <si>
    <t>4.1.3</t>
  </si>
  <si>
    <t>4.1.4</t>
  </si>
  <si>
    <t>4.1.5</t>
  </si>
  <si>
    <t>4.1.6</t>
  </si>
  <si>
    <t>4.1.7</t>
  </si>
  <si>
    <t>4.1.8</t>
  </si>
  <si>
    <t>4.1.9</t>
  </si>
  <si>
    <t>4.1.10</t>
  </si>
  <si>
    <t>Revisión y actualización de matrices IPERC por puesto de trabajo.</t>
  </si>
  <si>
    <t>Difusión de las matrices IPERC por puesto de trabajo.</t>
  </si>
  <si>
    <t>Seguimiento a la implementación de las medidas de control sugeridos en los IPERC.</t>
  </si>
  <si>
    <t>Identificar y reportar condiciones y actos subestandar.</t>
  </si>
  <si>
    <t>Seguimiento a los levantamientos de los actos y condiciones subestándar reportados en el presente año.</t>
  </si>
  <si>
    <t>Ejecutar y desarrollar el Programa Anual de Capacitación.</t>
  </si>
  <si>
    <t>Sensibilización y capacitación a los funcionarios de la alta dirección de la empresa en la Ley 29783.</t>
  </si>
  <si>
    <t>Comunicar y difundir la Política de Seguridad y Salud en el Trabajo a todo el personal.</t>
  </si>
  <si>
    <t>Comunicar, entregar y difundir el Reglamento Interno de Seguridad y Salud en el trabajo de la organización.</t>
  </si>
  <si>
    <t>Seguimiento a los levantamientos de los actos y condiciones subestándar reportados en el año 2022 y 2023.</t>
  </si>
  <si>
    <t>Seguimiento al levantamiento de las medidas de control planteadas en las investigaciones de accidentes de trabajo e incidentes e incidentes peligrosos.</t>
  </si>
  <si>
    <t>4.2.2</t>
  </si>
  <si>
    <t>4.2.3</t>
  </si>
  <si>
    <t>4.2.4</t>
  </si>
  <si>
    <t>4.2.5</t>
  </si>
  <si>
    <t>4.2.6</t>
  </si>
  <si>
    <t>4.2.7</t>
  </si>
  <si>
    <t>4.2.8</t>
  </si>
  <si>
    <t>4.2.9</t>
  </si>
  <si>
    <t>4.2.10</t>
  </si>
  <si>
    <t>4.2.11</t>
  </si>
  <si>
    <t>4.2.12</t>
  </si>
  <si>
    <t>(N° de trabajadores con examen de  ingreso/ N° total de trabajadores ingresantes) x 100</t>
  </si>
  <si>
    <t>(N° de trabajadores con examen de alto riesgo/ N° Atotal de trabajadores) x 100</t>
  </si>
  <si>
    <t>(N° de trabajadores con examen de alto riesgo entregados/ N° Atotal de trabajadores con examen) x 100</t>
  </si>
  <si>
    <t>(N° de trabajadores con seguimiento / N° total de trabajadores con enfermedades ocupacionales) x 100</t>
  </si>
  <si>
    <t>(N° de Inspecciones Ejecutadas/ N° Inspecciones programadas) x 100</t>
  </si>
  <si>
    <t>(N° de Registros documentados/ N° enfermedades ocupacionales reportadas) x 100</t>
  </si>
  <si>
    <t>Registros de capacitaciones</t>
  </si>
  <si>
    <t>Realizar la implementación de las medidas correctivas de los resultados de monitoreos ocupacionales.</t>
  </si>
  <si>
    <t>Identificación, seguimiento y control de trabajadores con enfermedad ocupacional.</t>
  </si>
  <si>
    <t>Registrar las investigaciones enfermedades ocupacionales.</t>
  </si>
  <si>
    <t>4.3.1</t>
  </si>
  <si>
    <t>4.3.2</t>
  </si>
  <si>
    <t>4.3.3</t>
  </si>
  <si>
    <t>(N° de contratistas comunicadas/ N° Contratistas por ingresar) x 100</t>
  </si>
  <si>
    <t>(N° de contratistas con documentación completa/ N° Contratistas por ingresar) x 100</t>
  </si>
  <si>
    <t>Documentación de contratistas</t>
  </si>
  <si>
    <t>(N° de PETAR para contratistas/ N° Trabajos identificados) x 100</t>
  </si>
  <si>
    <t>Control de PETAR</t>
  </si>
  <si>
    <t>SST / RR. LL.</t>
  </si>
  <si>
    <t>Registro de capacitación.</t>
  </si>
  <si>
    <t>IPERC publicados.</t>
  </si>
  <si>
    <t>Evidencia de implementación.</t>
  </si>
  <si>
    <t>BBS reportados.</t>
  </si>
  <si>
    <t>BBS levantados 2024</t>
  </si>
  <si>
    <t>BBS levantados 2022 y 2023</t>
  </si>
  <si>
    <t>Informe para la Alta Direccion y comité SST.</t>
  </si>
  <si>
    <t>Revisión del manual, protocolo y criterios de aptitud de exámenes médicos ocupacionales ingreso, retiro y periódicos.</t>
  </si>
  <si>
    <t>Inspecciones de salud ocupacional, ambulancia y botiquines.</t>
  </si>
  <si>
    <t>Elaboración y aprobación del Plan Anual de Vigilancia de la Salud de los Trabajadores.</t>
  </si>
  <si>
    <t>Plan Anual aprobado.</t>
  </si>
  <si>
    <t>Manual, protocolo y criterios de aptitud aprobado.</t>
  </si>
  <si>
    <t>Programación de exámenes ocupacionales periódico y auditoría de clínicas ocupacionales.</t>
  </si>
  <si>
    <t>Ejecución de exámenes ocupacionales de ingreso, retiro y periódicos.</t>
  </si>
  <si>
    <t>Entrega de resultados de exámenes ocupacionales periódicos.</t>
  </si>
  <si>
    <t>Protocolo de EMO de trabajadores.</t>
  </si>
  <si>
    <t>Registro de entrega de examenes de alto riesgo.</t>
  </si>
  <si>
    <t>Registro de certificados de aptitud / Informe gerencial.</t>
  </si>
  <si>
    <t>Registo de Investigación de Enfermedades ocupaciones</t>
  </si>
  <si>
    <t>Cargo de entrega de informe a Diresa 2023.</t>
  </si>
  <si>
    <t>Elaborar y presentar el informe anual para DIRESA 2023.</t>
  </si>
  <si>
    <t>Desarrollo de los programas de prevención de enfermedades ocupacionales / vida saludable.</t>
  </si>
  <si>
    <t>Unidad médica / SST</t>
  </si>
  <si>
    <t>Unidad médica</t>
  </si>
  <si>
    <t>Informe de monitoreo ocupacional / registro de monitoreo ocupacional.</t>
  </si>
  <si>
    <t>Informe de implementación de acciones correctivas.</t>
  </si>
  <si>
    <t>Registro de seguimiento.</t>
  </si>
  <si>
    <t>Registro de Inspecciones de salud ocupacional / equipos de emergencia.</t>
  </si>
  <si>
    <t xml:space="preserve"> Programas preventivas de salud / vida saludable.</t>
  </si>
  <si>
    <t>Revisar, difundir y verificar el cumplimiento del procedimiento Gestión de contratistas.</t>
  </si>
  <si>
    <t>Procedimiento revisado y difundido.</t>
  </si>
  <si>
    <t>(N° de Simulacros Ejecutadas/ N° Simulacros programadas) x 100</t>
  </si>
  <si>
    <t>Informe de Simulacro</t>
  </si>
  <si>
    <t>Registros de Inspeccion de extintores</t>
  </si>
  <si>
    <t>Registros de inspeccion de duchas de emergencia</t>
  </si>
  <si>
    <t>Registros de Inspeccion de estación de emergencia</t>
  </si>
  <si>
    <t>5.2.2</t>
  </si>
  <si>
    <t>5.2.3</t>
  </si>
  <si>
    <t>5.2.4</t>
  </si>
  <si>
    <t>5.2.5</t>
  </si>
  <si>
    <t>5.2.6</t>
  </si>
  <si>
    <t>5.1.2</t>
  </si>
  <si>
    <t>5.1.3</t>
  </si>
  <si>
    <t>PROGRAMA ANUAL DE SEGURIDAD Y SALUD EN EL TRABAJO 2024</t>
  </si>
  <si>
    <t>Realizar la matriz de necesidades de capacitación en temas de Seguridad y Salud en el Trabajo.</t>
  </si>
  <si>
    <t>Revisar y aprobar el Programa Anual de Capacitación.</t>
  </si>
  <si>
    <t>Ejecutar el Programa Anual de Simulacros.</t>
  </si>
  <si>
    <t>Inspección de gabinetes, hidrantes, casetas de ataque rápido y extintores portatiles.</t>
  </si>
  <si>
    <t>5.2.7</t>
  </si>
  <si>
    <t>Inspección de kit antiderrame</t>
  </si>
  <si>
    <t>Mantenimiento del sistema contra incendio</t>
  </si>
  <si>
    <t>5.2.8</t>
  </si>
  <si>
    <t>Líder de SST / Jefe de mantenimiento</t>
  </si>
  <si>
    <t>SST / Mantenimiento</t>
  </si>
  <si>
    <t>(N° de Reuniones Ejecutadas/ N° Reuniones programadas) x 100</t>
  </si>
  <si>
    <t>Acta de reuniones del comité de SST</t>
  </si>
  <si>
    <t>Ejecución de acuerdos de reuniones del Comité de SST</t>
  </si>
  <si>
    <t>(N° de acuerdos ejecutado/ N° acuerdos sugeridos) x 100</t>
  </si>
  <si>
    <t>Seguimientos de acuerdos del comité de SST</t>
  </si>
  <si>
    <t>Capacitación a los miembros del Comité de SST</t>
  </si>
  <si>
    <t>Informe de Inspecciones</t>
  </si>
  <si>
    <t>(N° de acciones correctivas implementadas/ N° acciones correctivas sugeridas) x 100</t>
  </si>
  <si>
    <t>Informe del Comité de SST</t>
  </si>
  <si>
    <t>Elección e instalación del Comité de SST</t>
  </si>
  <si>
    <t>Realizar reuniones ordinaria / extraordinaria de Comité de Seguridad y Salud en el Trabajo</t>
  </si>
  <si>
    <t>6.1.2</t>
  </si>
  <si>
    <t>6.1.3</t>
  </si>
  <si>
    <t>6.1.4</t>
  </si>
  <si>
    <t>6.1.5</t>
  </si>
  <si>
    <t>6.1.6</t>
  </si>
  <si>
    <t>6.2.1</t>
  </si>
  <si>
    <t>Fotografias</t>
  </si>
  <si>
    <t>Informe de Campaña</t>
  </si>
  <si>
    <t>Prueba de EPPs y uniformes</t>
  </si>
  <si>
    <t>6.2.2</t>
  </si>
  <si>
    <t>6.2.3</t>
  </si>
  <si>
    <t>6.2.4</t>
  </si>
  <si>
    <t>Atención de las consultas de trabajadores reportados en el BBS</t>
  </si>
  <si>
    <t>Estadistica de BBS</t>
  </si>
  <si>
    <t>Realizar y presentar el informe trimestral de actividades y estadísticas del Comité de SST a la Alta Dirección</t>
  </si>
  <si>
    <t>Realizar y presentar el informe anual de actividades y estadísticas del Comité de SST a la Alta Dirección</t>
  </si>
  <si>
    <t>6.1.7</t>
  </si>
  <si>
    <t>6.1.8</t>
  </si>
  <si>
    <t>Asegurar la disponibilidad de los documentos del SGSST mediante el SMAD del sistema integrado de gestión</t>
  </si>
  <si>
    <t>7.1.2</t>
  </si>
  <si>
    <t>Diagnóstico de Línea base.</t>
  </si>
  <si>
    <t>Elaborar, revisar, aprobar y registrar los documentos del SGSST al SMAD del sistema integrado de gestión.</t>
  </si>
  <si>
    <t>Trimestral</t>
  </si>
  <si>
    <t>2.(Total de % de Actividades Ejecutadas/ Total de %  Actividades programadas)</t>
  </si>
  <si>
    <t>Revisión, actualización y mejora continua del Sistema de Gestión de Seguridad y Salud en el Trabajo.</t>
  </si>
  <si>
    <t>PORCENTAJE DE CUMPLIMIENTO DEL PROGRAMA DE SGSST 2024</t>
  </si>
  <si>
    <t>PORCENTAJE DE EJECUCIÓN DEL PRESUPUESTO DEL PROGRAMA DE SGSST 2024</t>
  </si>
  <si>
    <t>Documentos en el Smad</t>
  </si>
  <si>
    <t>(N° de Actividades Ejecutadas/ N° Actividades programadas) x 101</t>
  </si>
  <si>
    <t>Informe de prueba de EPPs</t>
  </si>
  <si>
    <t>(N° de informes trimestrales presentados / 4) x 100</t>
  </si>
  <si>
    <t>Cargo de recepción de informe por GCO</t>
  </si>
  <si>
    <t>(N° de informes anuales / 1) x 100</t>
  </si>
  <si>
    <t>Expedientedel proceso y acta de instalación</t>
  </si>
  <si>
    <t>(N° de BBS atendidos/ N° de BBS reportados) x 100</t>
  </si>
  <si>
    <t>Informe de mantenimiento</t>
  </si>
  <si>
    <t>Expediente técnico de instalación / Informe de mantenimiento</t>
  </si>
  <si>
    <t>Registros de inspeccion de kit antiderrame</t>
  </si>
  <si>
    <t>Año: 2024</t>
  </si>
  <si>
    <t>SOC</t>
  </si>
  <si>
    <t>IDE</t>
  </si>
  <si>
    <t>PDE</t>
  </si>
  <si>
    <t>PDSH</t>
  </si>
  <si>
    <t>PDO</t>
  </si>
  <si>
    <t>IDSH</t>
  </si>
  <si>
    <t>IDT</t>
  </si>
  <si>
    <t>IGASA</t>
  </si>
  <si>
    <t>Auditoría Interna</t>
  </si>
  <si>
    <t>ACTIVIDAD</t>
  </si>
  <si>
    <t>Monitoreo Ocupacional</t>
  </si>
  <si>
    <t>Examen médico ocupacional PERIÓDICO</t>
  </si>
  <si>
    <t>Recarga anual de extintores</t>
  </si>
  <si>
    <t xml:space="preserve">Sistema de detección de incendios </t>
  </si>
  <si>
    <t>Mantenimiento de sistema contra incendio</t>
  </si>
  <si>
    <t>(N° de accidentes de trabajo reportados/ N° de accidentes de trabajo s sucedidos) x 100</t>
  </si>
  <si>
    <t>Inspección de Duchas y lava ojos de emergencia</t>
  </si>
  <si>
    <t xml:space="preserve"> CAR. TARAPOTO - YURIMAGUAS NRO. S/N FND. PALMAS DEL SHANUSI</t>
  </si>
  <si>
    <t>CULTIVO DE CEREALES</t>
  </si>
  <si>
    <t>N° TRAB.</t>
  </si>
  <si>
    <t>Revisar y aprobar la Política de SST.</t>
  </si>
  <si>
    <t>Inspecciones de EPP /Equipos y herramientas</t>
  </si>
  <si>
    <t>Coordinar la ejecución de los monitoreos ocupacionales de los principales agentes (peligros) físicos, químicos, biológicos, disergonómicos y psicosociales.</t>
  </si>
  <si>
    <t>PALMAS DEL SHANUSI S.A.</t>
  </si>
  <si>
    <t>Mantenimiento de zonas seguras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</si>
</sst>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S/&quot;\ * #,##0.00_-;\-&quot;S/&quot;\ * #,##0.00_-;_-&quot;S/&quot;\ * &quot;-&quot;??_-;_-@_-"/>
    <numFmt numFmtId="164" formatCode="&quot;S/&quot;\ #,##0.00"/>
  </numFmts>
  <fonts count="33" x14ac:knownFonts="1">
    <font>
      <sz val="11"/>
      <color theme="1"/>
      <name val="Calibri"/>
      <family val="2"/>
      <scheme val="minor"/>
    </font>
    <font>
      <sz val="11"/>
      <color theme="1"/>
      <name val="Calibri"/>
      <family val="2"/>
      <scheme val="minor"/>
    </font>
    <font>
      <b/>
      <sz val="11"/>
      <color indexed="8"/>
      <name val="Calibri"/>
      <family val="2"/>
    </font>
    <font>
      <b/>
      <sz val="10"/>
      <name val="Calibri"/>
      <family val="2"/>
      <scheme val="minor"/>
    </font>
    <font>
      <sz val="10"/>
      <color theme="1"/>
      <name val="Calibri"/>
      <family val="2"/>
      <scheme val="minor"/>
    </font>
    <font>
      <sz val="11"/>
      <color indexed="8"/>
      <name val="Calibri"/>
      <family val="2"/>
      <charset val="1"/>
    </font>
    <font>
      <sz val="10"/>
      <name val="Calibri"/>
      <family val="2"/>
      <scheme val="minor"/>
    </font>
    <font>
      <sz val="10"/>
      <name val="Arial"/>
      <family val="2"/>
    </font>
    <font>
      <sz val="10"/>
      <name val="Arial"/>
      <family val="2"/>
    </font>
    <font>
      <sz val="10"/>
      <color theme="1"/>
      <name val="Arial"/>
      <family val="2"/>
    </font>
    <font>
      <sz val="10"/>
      <name val="Tahoma"/>
      <family val="2"/>
    </font>
    <font>
      <sz val="16"/>
      <name val="Arial"/>
      <family val="2"/>
    </font>
    <font>
      <sz val="11"/>
      <name val="Calibri"/>
      <family val="2"/>
      <scheme val="minor"/>
    </font>
    <font>
      <sz val="9"/>
      <name val="Calibri"/>
      <family val="2"/>
      <scheme val="minor"/>
    </font>
    <font>
      <b/>
      <sz val="11"/>
      <color theme="1"/>
      <name val="Calibri"/>
      <family val="2"/>
      <scheme val="minor"/>
    </font>
    <font>
      <sz val="11"/>
      <color indexed="8"/>
      <name val="Calibri"/>
      <family val="2"/>
    </font>
    <font>
      <b/>
      <sz val="11"/>
      <name val="Calibri"/>
      <family val="2"/>
      <scheme val="minor"/>
    </font>
    <font>
      <b/>
      <sz val="14"/>
      <color theme="1"/>
      <name val="Calibri"/>
      <family val="2"/>
      <scheme val="minor"/>
    </font>
    <font>
      <sz val="14"/>
      <color theme="1"/>
      <name val="Calibri"/>
      <family val="2"/>
      <scheme val="minor"/>
    </font>
    <font>
      <b/>
      <sz val="20"/>
      <color theme="1"/>
      <name val="Calibri"/>
      <family val="2"/>
      <scheme val="minor"/>
    </font>
    <font>
      <b/>
      <sz val="11"/>
      <color rgb="FF000000"/>
      <name val="Arial"/>
      <family val="2"/>
    </font>
    <font>
      <sz val="11"/>
      <color rgb="FF000000"/>
      <name val="Arial"/>
      <family val="2"/>
    </font>
    <font>
      <sz val="10"/>
      <color rgb="FF000000"/>
      <name val="Arial"/>
      <family val="2"/>
    </font>
    <font>
      <sz val="9.5"/>
      <color rgb="FF000000"/>
      <name val="Arial"/>
      <family val="2"/>
    </font>
    <font>
      <b/>
      <sz val="10"/>
      <color theme="1"/>
      <name val="Arial"/>
      <family val="2"/>
    </font>
    <font>
      <sz val="8"/>
      <name val="Calibri"/>
      <family val="2"/>
      <scheme val="minor"/>
    </font>
    <font>
      <b/>
      <sz val="12"/>
      <name val="Calibri"/>
      <family val="2"/>
      <scheme val="minor"/>
    </font>
    <font>
      <b/>
      <sz val="12"/>
      <color theme="1"/>
      <name val="Calibri"/>
      <family val="2"/>
      <scheme val="minor"/>
    </font>
    <font>
      <b/>
      <sz val="12"/>
      <color indexed="8"/>
      <name val="Calibri"/>
      <family val="2"/>
    </font>
    <font>
      <b/>
      <sz val="14"/>
      <color indexed="8"/>
      <name val="Calibri"/>
      <family val="2"/>
    </font>
    <font>
      <sz val="12"/>
      <color indexed="8"/>
      <name val="Calibri"/>
      <family val="2"/>
    </font>
    <font>
      <sz val="9"/>
      <color indexed="81"/>
      <name val="Tahoma"/>
      <family val="2"/>
    </font>
    <font>
      <b/>
      <sz val="9"/>
      <color indexed="81"/>
      <name val="Tahoma"/>
      <family val="2"/>
    </font>
  </fonts>
  <fills count="9">
    <fill>
      <patternFill patternType="none"/>
    </fill>
    <fill>
      <patternFill patternType="gray125"/>
    </fill>
    <fill>
      <patternFill patternType="solid">
        <fgColor theme="0"/>
        <bgColor indexed="64"/>
      </patternFill>
    </fill>
    <fill>
      <patternFill patternType="solid">
        <fgColor rgb="FFA6A6A6"/>
        <bgColor indexed="64"/>
      </patternFill>
    </fill>
    <fill>
      <patternFill patternType="solid">
        <fgColor rgb="FFF2F2F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4"/>
        <bgColor indexed="64"/>
      </patternFill>
    </fill>
    <fill>
      <patternFill patternType="solid">
        <fgColor theme="2" tint="-0.249977111117893"/>
        <bgColor indexed="64"/>
      </patternFill>
    </fill>
  </fills>
  <borders count="100">
    <border>
      <left/>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style="medium">
        <color indexed="64"/>
      </right>
      <top/>
      <bottom style="hair">
        <color indexed="64"/>
      </bottom>
      <diagonal/>
    </border>
    <border>
      <left style="medium">
        <color indexed="64"/>
      </left>
      <right/>
      <top style="hair">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bottom style="medium">
        <color indexed="64"/>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style="thin">
        <color indexed="64"/>
      </top>
      <bottom style="thin">
        <color theme="0" tint="-0.34998626667073579"/>
      </bottom>
      <diagonal/>
    </border>
    <border>
      <left style="hair">
        <color indexed="64"/>
      </left>
      <right style="medium">
        <color indexed="64"/>
      </right>
      <top/>
      <bottom/>
      <diagonal/>
    </border>
    <border>
      <left style="hair">
        <color indexed="64"/>
      </left>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hair">
        <color indexed="64"/>
      </left>
      <right/>
      <top style="thin">
        <color theme="0" tint="-0.34998626667073579"/>
      </top>
      <bottom/>
      <diagonal/>
    </border>
    <border>
      <left/>
      <right/>
      <top style="thin">
        <color theme="0" tint="-0.34998626667073579"/>
      </top>
      <bottom/>
      <diagonal/>
    </border>
    <border>
      <left/>
      <right style="hair">
        <color indexed="64"/>
      </right>
      <top style="thin">
        <color theme="0" tint="-0.34998626667073579"/>
      </top>
      <bottom/>
      <diagonal/>
    </border>
    <border>
      <left style="medium">
        <color indexed="64"/>
      </left>
      <right style="hair">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hair">
        <color indexed="64"/>
      </left>
      <right style="hair">
        <color indexed="64"/>
      </right>
      <top style="thin">
        <color theme="0" tint="-0.34998626667073579"/>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thin">
        <color indexed="64"/>
      </bottom>
      <diagonal/>
    </border>
    <border>
      <left style="thin">
        <color theme="0" tint="-0.34998626667073579"/>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theme="0" tint="-0.34998626667073579"/>
      </bottom>
      <diagonal/>
    </border>
    <border>
      <left style="thin">
        <color theme="0" tint="-0.34998626667073579"/>
      </left>
      <right style="hair">
        <color indexed="64"/>
      </right>
      <top/>
      <bottom style="thin">
        <color theme="0" tint="-0.34998626667073579"/>
      </bottom>
      <diagonal/>
    </border>
  </borders>
  <cellStyleXfs count="24">
    <xf numFmtId="0" fontId="0" fillId="0" borderId="0"/>
    <xf numFmtId="0" fontId="1"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8" fillId="0" borderId="0"/>
    <xf numFmtId="0" fontId="7" fillId="0" borderId="0"/>
    <xf numFmtId="0" fontId="1" fillId="0" borderId="0"/>
    <xf numFmtId="9" fontId="1" fillId="0" borderId="0" applyFont="0" applyFill="0" applyBorder="0" applyAlignment="0" applyProtection="0"/>
    <xf numFmtId="0" fontId="9" fillId="0" borderId="0"/>
    <xf numFmtId="9" fontId="10" fillId="0" borderId="0" applyFont="0" applyFill="0" applyBorder="0" applyAlignment="0" applyProtection="0"/>
    <xf numFmtId="0" fontId="7" fillId="0" borderId="0"/>
    <xf numFmtId="0" fontId="11" fillId="0" borderId="13" applyNumberFormat="0" applyBorder="0" applyAlignment="0">
      <alignment horizontal="left"/>
    </xf>
    <xf numFmtId="9" fontId="12" fillId="0" borderId="0" applyFont="0" applyFill="0" applyBorder="0" applyAlignment="0" applyProtection="0"/>
    <xf numFmtId="44" fontId="1" fillId="0" borderId="0" applyFont="0" applyFill="0" applyBorder="0" applyAlignment="0" applyProtection="0"/>
  </cellStyleXfs>
  <cellXfs count="413">
    <xf numFmtId="0" fontId="0" fillId="0" borderId="0" xfId="0"/>
    <xf numFmtId="0" fontId="1" fillId="0" borderId="0" xfId="1" applyAlignment="1">
      <alignment vertical="center"/>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4" fillId="0" borderId="0" xfId="1" applyFont="1" applyAlignment="1">
      <alignment vertical="center"/>
    </xf>
    <xf numFmtId="0" fontId="6" fillId="0" borderId="5" xfId="2" applyFont="1" applyBorder="1" applyAlignment="1">
      <alignment vertical="center" wrapText="1"/>
    </xf>
    <xf numFmtId="0" fontId="6" fillId="0" borderId="3" xfId="2" applyFont="1" applyBorder="1" applyAlignment="1">
      <alignment vertical="center" wrapText="1"/>
    </xf>
    <xf numFmtId="9" fontId="6" fillId="0" borderId="5" xfId="17" applyFont="1" applyBorder="1" applyAlignment="1">
      <alignment horizontal="center" vertical="center" wrapText="1"/>
    </xf>
    <xf numFmtId="0" fontId="6" fillId="0" borderId="12" xfId="2" applyFont="1" applyBorder="1" applyAlignment="1">
      <alignment horizontal="center" vertical="center" wrapText="1"/>
    </xf>
    <xf numFmtId="0" fontId="13" fillId="0" borderId="5" xfId="2" applyFont="1" applyBorder="1" applyAlignment="1">
      <alignment horizontal="center" vertical="center" wrapText="1"/>
    </xf>
    <xf numFmtId="0" fontId="6" fillId="0" borderId="6" xfId="2" applyFont="1" applyBorder="1" applyAlignment="1">
      <alignment vertical="center" wrapText="1"/>
    </xf>
    <xf numFmtId="0" fontId="6" fillId="0" borderId="5" xfId="2" applyFont="1" applyBorder="1" applyAlignment="1">
      <alignment horizontal="center" vertical="center" wrapText="1"/>
    </xf>
    <xf numFmtId="0" fontId="0" fillId="0" borderId="0" xfId="0" applyAlignment="1">
      <alignment horizontal="left" vertical="center"/>
    </xf>
    <xf numFmtId="0" fontId="0" fillId="0" borderId="5" xfId="0" applyBorder="1" applyAlignment="1">
      <alignment horizontal="left" vertical="center" wrapText="1"/>
    </xf>
    <xf numFmtId="0" fontId="14" fillId="0" borderId="5" xfId="0" applyFont="1" applyBorder="1" applyAlignment="1">
      <alignment horizontal="center" vertical="center" wrapText="1"/>
    </xf>
    <xf numFmtId="0" fontId="14" fillId="0" borderId="5" xfId="0" applyFont="1" applyBorder="1" applyAlignment="1">
      <alignment horizontal="center" vertical="center"/>
    </xf>
    <xf numFmtId="0" fontId="0" fillId="2" borderId="0" xfId="0" applyFill="1" applyAlignment="1">
      <alignment horizontal="left" vertical="center" wrapText="1"/>
    </xf>
    <xf numFmtId="0" fontId="0" fillId="2" borderId="0" xfId="0" applyFill="1" applyAlignment="1">
      <alignment horizontal="left" vertical="center"/>
    </xf>
    <xf numFmtId="0" fontId="0" fillId="2" borderId="0" xfId="0" applyFill="1"/>
    <xf numFmtId="164" fontId="6" fillId="0" borderId="5" xfId="2" applyNumberFormat="1" applyFont="1" applyBorder="1" applyAlignment="1">
      <alignment vertical="center" wrapText="1"/>
    </xf>
    <xf numFmtId="164" fontId="6" fillId="0" borderId="5" xfId="2" applyNumberFormat="1" applyFont="1" applyBorder="1" applyAlignment="1">
      <alignment horizontal="center" vertical="center" wrapText="1"/>
    </xf>
    <xf numFmtId="164" fontId="6" fillId="0" borderId="4" xfId="2" applyNumberFormat="1" applyFont="1" applyBorder="1" applyAlignment="1">
      <alignment vertical="center" wrapText="1"/>
    </xf>
    <xf numFmtId="164" fontId="6" fillId="0" borderId="4" xfId="2" applyNumberFormat="1" applyFont="1" applyBorder="1" applyAlignment="1">
      <alignment horizontal="center" vertical="center" wrapText="1"/>
    </xf>
    <xf numFmtId="164" fontId="3" fillId="0" borderId="2" xfId="1" applyNumberFormat="1" applyFont="1" applyBorder="1" applyAlignment="1">
      <alignment horizontal="center" vertical="center" wrapText="1"/>
    </xf>
    <xf numFmtId="0" fontId="6" fillId="0" borderId="4" xfId="2" applyFont="1" applyBorder="1" applyAlignment="1">
      <alignment horizontal="center" vertical="center" wrapText="1"/>
    </xf>
    <xf numFmtId="0" fontId="6" fillId="2" borderId="5" xfId="2" applyFont="1" applyFill="1" applyBorder="1" applyAlignment="1">
      <alignment vertical="center" wrapText="1"/>
    </xf>
    <xf numFmtId="0" fontId="6" fillId="2" borderId="5" xfId="2" applyFont="1" applyFill="1" applyBorder="1" applyAlignment="1">
      <alignment horizontal="center" vertical="center" wrapText="1"/>
    </xf>
    <xf numFmtId="0" fontId="6" fillId="7" borderId="5" xfId="2" applyFont="1" applyFill="1" applyBorder="1" applyAlignment="1">
      <alignment horizontal="center" vertical="center" wrapText="1"/>
    </xf>
    <xf numFmtId="0" fontId="6" fillId="7" borderId="5" xfId="2" applyFont="1" applyFill="1" applyBorder="1" applyAlignment="1">
      <alignment vertical="center" wrapText="1"/>
    </xf>
    <xf numFmtId="164" fontId="12" fillId="0" borderId="5" xfId="2" applyNumberFormat="1" applyFont="1" applyBorder="1" applyAlignment="1">
      <alignment horizontal="center" vertical="center" wrapText="1"/>
    </xf>
    <xf numFmtId="0" fontId="12" fillId="0" borderId="11" xfId="2" applyFont="1" applyBorder="1" applyAlignment="1">
      <alignment horizontal="center" vertical="center" wrapText="1"/>
    </xf>
    <xf numFmtId="0" fontId="1" fillId="0" borderId="0" xfId="0" applyFont="1" applyAlignment="1">
      <alignment horizontal="left" vertical="center" wrapText="1"/>
    </xf>
    <xf numFmtId="0" fontId="12" fillId="0" borderId="0" xfId="2" applyFont="1" applyAlignment="1">
      <alignment horizontal="center" vertical="center" wrapText="1"/>
    </xf>
    <xf numFmtId="9" fontId="12" fillId="0" borderId="0" xfId="17" applyFont="1" applyBorder="1" applyAlignment="1">
      <alignment horizontal="center" vertical="center" wrapText="1"/>
    </xf>
    <xf numFmtId="164" fontId="16" fillId="0" borderId="0" xfId="1" applyNumberFormat="1" applyFont="1" applyAlignment="1">
      <alignment horizontal="center" vertical="center" wrapText="1"/>
    </xf>
    <xf numFmtId="10" fontId="12" fillId="0" borderId="5" xfId="2" applyNumberFormat="1" applyFont="1" applyBorder="1" applyAlignment="1">
      <alignment horizontal="center" vertical="center" wrapText="1"/>
    </xf>
    <xf numFmtId="0" fontId="2" fillId="2" borderId="11" xfId="1" applyFont="1" applyFill="1" applyBorder="1" applyAlignment="1">
      <alignment horizontal="left" vertical="center"/>
    </xf>
    <xf numFmtId="0" fontId="2" fillId="2" borderId="0" xfId="1" applyFont="1" applyFill="1" applyAlignment="1">
      <alignment horizontal="left" vertical="center"/>
    </xf>
    <xf numFmtId="0" fontId="2" fillId="2" borderId="16" xfId="1" applyFont="1" applyFill="1" applyBorder="1" applyAlignment="1">
      <alignment horizontal="left" vertical="center"/>
    </xf>
    <xf numFmtId="0" fontId="2" fillId="2" borderId="17" xfId="1" applyFont="1" applyFill="1" applyBorder="1" applyAlignment="1">
      <alignment horizontal="left" vertical="center"/>
    </xf>
    <xf numFmtId="44" fontId="1" fillId="0" borderId="0" xfId="23" applyAlignment="1">
      <alignment horizontal="center" vertical="center"/>
    </xf>
    <xf numFmtId="0" fontId="16" fillId="5" borderId="22" xfId="1" applyFont="1" applyFill="1" applyBorder="1" applyAlignment="1">
      <alignment horizontal="center" vertical="center"/>
    </xf>
    <xf numFmtId="164" fontId="16" fillId="0" borderId="22" xfId="1" applyNumberFormat="1" applyFont="1" applyBorder="1" applyAlignment="1">
      <alignment horizontal="center" vertical="center" wrapText="1"/>
    </xf>
    <xf numFmtId="0" fontId="12" fillId="0" borderId="21" xfId="2" applyFont="1" applyBorder="1" applyAlignment="1">
      <alignment horizontal="center" vertical="center" wrapText="1"/>
    </xf>
    <xf numFmtId="0" fontId="12" fillId="0" borderId="22" xfId="2" applyFont="1" applyBorder="1" applyAlignment="1">
      <alignment horizontal="center" vertical="center" wrapText="1"/>
    </xf>
    <xf numFmtId="0" fontId="12" fillId="2" borderId="22" xfId="2" applyFont="1" applyFill="1" applyBorder="1" applyAlignment="1">
      <alignment horizontal="center" vertical="center" wrapText="1"/>
    </xf>
    <xf numFmtId="14" fontId="12" fillId="0" borderId="22" xfId="2" applyNumberFormat="1" applyFont="1" applyBorder="1" applyAlignment="1">
      <alignment horizontal="center" vertical="center" wrapText="1"/>
    </xf>
    <xf numFmtId="0" fontId="12" fillId="7" borderId="22" xfId="2" applyFont="1" applyFill="1" applyBorder="1" applyAlignment="1">
      <alignment horizontal="center" vertical="center" wrapText="1"/>
    </xf>
    <xf numFmtId="9" fontId="12" fillId="0" borderId="22" xfId="17" applyFont="1" applyBorder="1" applyAlignment="1">
      <alignment horizontal="center" vertical="center" wrapText="1"/>
    </xf>
    <xf numFmtId="0" fontId="12" fillId="2" borderId="25" xfId="2" applyFont="1" applyFill="1" applyBorder="1" applyAlignment="1">
      <alignment horizontal="center" vertical="center" wrapText="1"/>
    </xf>
    <xf numFmtId="0" fontId="12" fillId="0" borderId="26" xfId="2" applyFont="1" applyBorder="1" applyAlignment="1">
      <alignment horizontal="left" vertical="center" wrapText="1"/>
    </xf>
    <xf numFmtId="0" fontId="12" fillId="7" borderId="25" xfId="2" applyFont="1" applyFill="1" applyBorder="1" applyAlignment="1">
      <alignment horizontal="center" vertical="center" wrapText="1"/>
    </xf>
    <xf numFmtId="0" fontId="16" fillId="3" borderId="19" xfId="1" applyFont="1" applyFill="1" applyBorder="1" applyAlignment="1">
      <alignment horizontal="center" vertical="center"/>
    </xf>
    <xf numFmtId="0" fontId="16" fillId="3" borderId="22" xfId="1" applyFont="1" applyFill="1" applyBorder="1" applyAlignment="1">
      <alignment horizontal="center" vertical="center"/>
    </xf>
    <xf numFmtId="0" fontId="16" fillId="3" borderId="25" xfId="1" applyFont="1" applyFill="1" applyBorder="1" applyAlignment="1">
      <alignment horizontal="center" vertical="center"/>
    </xf>
    <xf numFmtId="44" fontId="2" fillId="2" borderId="0" xfId="23" applyFont="1" applyFill="1" applyBorder="1" applyAlignment="1">
      <alignment horizontal="center" vertical="center"/>
    </xf>
    <xf numFmtId="44" fontId="2" fillId="2" borderId="2" xfId="23" applyFont="1" applyFill="1" applyBorder="1" applyAlignment="1">
      <alignment horizontal="center" vertical="center"/>
    </xf>
    <xf numFmtId="44" fontId="12" fillId="0" borderId="0" xfId="23" applyFont="1" applyFill="1" applyBorder="1" applyAlignment="1">
      <alignment horizontal="center" vertical="center" wrapText="1"/>
    </xf>
    <xf numFmtId="44" fontId="1" fillId="0" borderId="0" xfId="23" applyFont="1" applyAlignment="1">
      <alignment horizontal="center" vertical="center"/>
    </xf>
    <xf numFmtId="44" fontId="4" fillId="0" borderId="0" xfId="23" applyFont="1" applyAlignment="1">
      <alignment horizontal="center" vertical="center"/>
    </xf>
    <xf numFmtId="0" fontId="20" fillId="8" borderId="5" xfId="0" applyFont="1" applyFill="1" applyBorder="1" applyAlignment="1">
      <alignment horizontal="center" vertical="center"/>
    </xf>
    <xf numFmtId="0" fontId="20" fillId="8" borderId="5" xfId="0" applyFont="1" applyFill="1" applyBorder="1" applyAlignment="1">
      <alignment horizontal="center" vertical="center" wrapText="1"/>
    </xf>
    <xf numFmtId="0" fontId="20" fillId="0" borderId="9" xfId="0" applyFont="1" applyBorder="1" applyAlignment="1">
      <alignment horizontal="center" vertical="center"/>
    </xf>
    <xf numFmtId="0" fontId="21" fillId="0" borderId="9" xfId="0" applyFont="1" applyBorder="1" applyAlignment="1">
      <alignment horizontal="center" vertical="center" wrapText="1"/>
    </xf>
    <xf numFmtId="0" fontId="22" fillId="0" borderId="5" xfId="0" applyFont="1" applyBorder="1" applyAlignment="1">
      <alignment horizontal="center" vertical="center" wrapText="1"/>
    </xf>
    <xf numFmtId="9" fontId="21" fillId="0" borderId="5" xfId="0" applyNumberFormat="1" applyFont="1" applyBorder="1" applyAlignment="1">
      <alignment horizontal="center" vertical="center" wrapText="1"/>
    </xf>
    <xf numFmtId="0" fontId="23" fillId="0" borderId="5" xfId="0" applyFont="1" applyBorder="1" applyAlignment="1">
      <alignment horizontal="center" vertical="center" wrapText="1"/>
    </xf>
    <xf numFmtId="0" fontId="21" fillId="0" borderId="5" xfId="0" applyFont="1" applyBorder="1" applyAlignment="1">
      <alignment horizontal="center" vertical="center" wrapText="1"/>
    </xf>
    <xf numFmtId="0" fontId="23" fillId="5" borderId="5" xfId="0" applyFont="1" applyFill="1" applyBorder="1" applyAlignment="1">
      <alignment horizontal="center" vertical="center" wrapText="1"/>
    </xf>
    <xf numFmtId="9" fontId="23" fillId="5" borderId="5" xfId="0" applyNumberFormat="1" applyFont="1" applyFill="1" applyBorder="1" applyAlignment="1">
      <alignment horizontal="center" vertical="center" wrapText="1"/>
    </xf>
    <xf numFmtId="0" fontId="0" fillId="0" borderId="5" xfId="0" applyBorder="1" applyAlignment="1">
      <alignment horizontal="center" wrapText="1"/>
    </xf>
    <xf numFmtId="9" fontId="21" fillId="0" borderId="5" xfId="0" applyNumberFormat="1" applyFont="1" applyBorder="1" applyAlignment="1">
      <alignment horizontal="center" vertical="center"/>
    </xf>
    <xf numFmtId="9" fontId="21" fillId="0" borderId="9" xfId="0" applyNumberFormat="1" applyFont="1" applyBorder="1" applyAlignment="1">
      <alignment horizontal="center" vertical="center"/>
    </xf>
    <xf numFmtId="0" fontId="23" fillId="0" borderId="9" xfId="0" applyFont="1" applyBorder="1" applyAlignment="1">
      <alignment horizontal="center" vertical="center" wrapText="1"/>
    </xf>
    <xf numFmtId="0" fontId="0" fillId="0" borderId="0" xfId="0" applyAlignment="1">
      <alignment wrapText="1"/>
    </xf>
    <xf numFmtId="0" fontId="21" fillId="5" borderId="5" xfId="0" applyFont="1" applyFill="1" applyBorder="1" applyAlignment="1">
      <alignment horizontal="center" vertical="center" wrapText="1"/>
    </xf>
    <xf numFmtId="9" fontId="21" fillId="5" borderId="5" xfId="0" applyNumberFormat="1" applyFont="1" applyFill="1" applyBorder="1" applyAlignment="1">
      <alignment horizontal="center" vertical="center"/>
    </xf>
    <xf numFmtId="0" fontId="21" fillId="5" borderId="9" xfId="0" applyFont="1" applyFill="1" applyBorder="1" applyAlignment="1">
      <alignment horizontal="center" vertical="center" wrapText="1"/>
    </xf>
    <xf numFmtId="0" fontId="23" fillId="5" borderId="9" xfId="0" applyFont="1" applyFill="1" applyBorder="1" applyAlignment="1">
      <alignment horizontal="center" vertical="center" wrapText="1"/>
    </xf>
    <xf numFmtId="9" fontId="21" fillId="5" borderId="9" xfId="0" applyNumberFormat="1" applyFont="1" applyFill="1" applyBorder="1" applyAlignment="1">
      <alignment horizontal="center" vertical="center"/>
    </xf>
    <xf numFmtId="0" fontId="24" fillId="0" borderId="5" xfId="0" applyFont="1" applyBorder="1" applyAlignment="1">
      <alignment horizontal="center" vertical="center"/>
    </xf>
    <xf numFmtId="0" fontId="9" fillId="0" borderId="5" xfId="0" applyFont="1" applyBorder="1" applyAlignment="1">
      <alignment horizontal="center" vertical="center" wrapText="1"/>
    </xf>
    <xf numFmtId="9" fontId="9" fillId="0" borderId="5" xfId="0" applyNumberFormat="1" applyFont="1" applyBorder="1" applyAlignment="1">
      <alignment horizontal="center" vertical="center"/>
    </xf>
    <xf numFmtId="9" fontId="9" fillId="0" borderId="5" xfId="0" applyNumberFormat="1" applyFont="1" applyBorder="1" applyAlignment="1">
      <alignment horizontal="center" vertical="center" wrapText="1"/>
    </xf>
    <xf numFmtId="0" fontId="9" fillId="5" borderId="5" xfId="0" applyFont="1" applyFill="1" applyBorder="1" applyAlignment="1">
      <alignment horizontal="center" vertical="center" wrapText="1"/>
    </xf>
    <xf numFmtId="9" fontId="9" fillId="5" borderId="5" xfId="0" applyNumberFormat="1" applyFont="1" applyFill="1" applyBorder="1" applyAlignment="1">
      <alignment horizontal="center" vertical="center" wrapText="1"/>
    </xf>
    <xf numFmtId="0" fontId="0" fillId="0" borderId="0" xfId="0" applyAlignment="1">
      <alignment horizontal="center" vertical="center" wrapText="1"/>
    </xf>
    <xf numFmtId="0" fontId="12" fillId="7" borderId="22" xfId="2" applyFont="1" applyFill="1" applyBorder="1" applyAlignment="1">
      <alignment vertical="center" wrapText="1"/>
    </xf>
    <xf numFmtId="44" fontId="12" fillId="0" borderId="22" xfId="23" applyFont="1" applyFill="1" applyBorder="1" applyAlignment="1">
      <alignment horizontal="right" vertical="center" wrapText="1"/>
    </xf>
    <xf numFmtId="0" fontId="12" fillId="2" borderId="22" xfId="2" applyFont="1" applyFill="1" applyBorder="1" applyAlignment="1">
      <alignment vertical="center" wrapText="1"/>
    </xf>
    <xf numFmtId="0" fontId="12" fillId="0" borderId="31" xfId="2" applyFont="1" applyBorder="1" applyAlignment="1">
      <alignment horizontal="center" vertical="center" wrapText="1"/>
    </xf>
    <xf numFmtId="0" fontId="12" fillId="7" borderId="31" xfId="2" applyFont="1" applyFill="1" applyBorder="1" applyAlignment="1">
      <alignment horizontal="center" vertical="center" wrapText="1"/>
    </xf>
    <xf numFmtId="0" fontId="12" fillId="2" borderId="31" xfId="2" applyFont="1" applyFill="1" applyBorder="1" applyAlignment="1">
      <alignment horizontal="center" vertical="center" wrapText="1"/>
    </xf>
    <xf numFmtId="0" fontId="4" fillId="0" borderId="0" xfId="1" applyFont="1" applyAlignment="1">
      <alignment horizontal="center" vertical="center"/>
    </xf>
    <xf numFmtId="0" fontId="12" fillId="7" borderId="31" xfId="2" applyFont="1" applyFill="1" applyBorder="1" applyAlignment="1">
      <alignment vertical="center" wrapText="1"/>
    </xf>
    <xf numFmtId="0" fontId="12" fillId="2" borderId="31" xfId="2" applyFont="1" applyFill="1" applyBorder="1" applyAlignment="1">
      <alignment vertical="center" wrapText="1"/>
    </xf>
    <xf numFmtId="0" fontId="16" fillId="5" borderId="31" xfId="1" applyFont="1" applyFill="1" applyBorder="1" applyAlignment="1">
      <alignment horizontal="center" vertical="center"/>
    </xf>
    <xf numFmtId="0" fontId="4" fillId="0" borderId="31" xfId="1" applyFont="1" applyBorder="1" applyAlignment="1">
      <alignment vertical="center"/>
    </xf>
    <xf numFmtId="0" fontId="12" fillId="0" borderId="23" xfId="2" applyFont="1" applyBorder="1" applyAlignment="1">
      <alignment horizontal="left" vertical="center" wrapText="1"/>
    </xf>
    <xf numFmtId="0" fontId="12" fillId="0" borderId="34" xfId="2" applyFont="1" applyBorder="1" applyAlignment="1">
      <alignment horizontal="left" vertical="center" wrapText="1"/>
    </xf>
    <xf numFmtId="0" fontId="12" fillId="7" borderId="28" xfId="2" applyFont="1" applyFill="1" applyBorder="1" applyAlignment="1">
      <alignment horizontal="center" vertical="center" wrapText="1"/>
    </xf>
    <xf numFmtId="0" fontId="2" fillId="2" borderId="0" xfId="1" applyFont="1" applyFill="1" applyAlignment="1">
      <alignment horizontal="center" vertical="center"/>
    </xf>
    <xf numFmtId="0" fontId="2" fillId="2" borderId="2" xfId="1" applyFont="1" applyFill="1" applyBorder="1" applyAlignment="1">
      <alignment horizontal="center" vertical="center"/>
    </xf>
    <xf numFmtId="0" fontId="1" fillId="0" borderId="0" xfId="1" applyAlignment="1">
      <alignment horizontal="center" vertical="center"/>
    </xf>
    <xf numFmtId="0" fontId="27" fillId="0" borderId="0" xfId="1" applyFont="1" applyAlignment="1">
      <alignment vertical="center"/>
    </xf>
    <xf numFmtId="0" fontId="26" fillId="6" borderId="27" xfId="3" applyFont="1" applyFill="1" applyBorder="1" applyAlignment="1">
      <alignment horizontal="center" vertical="center"/>
    </xf>
    <xf numFmtId="9" fontId="26" fillId="6" borderId="28" xfId="17" applyFont="1" applyFill="1" applyBorder="1" applyAlignment="1">
      <alignment horizontal="center" vertical="center" wrapText="1"/>
    </xf>
    <xf numFmtId="9" fontId="26" fillId="6" borderId="28" xfId="1" applyNumberFormat="1" applyFont="1" applyFill="1" applyBorder="1" applyAlignment="1">
      <alignment horizontal="center" vertical="center" wrapText="1"/>
    </xf>
    <xf numFmtId="44" fontId="26" fillId="6" borderId="28" xfId="1" applyNumberFormat="1" applyFont="1" applyFill="1" applyBorder="1" applyAlignment="1">
      <alignment horizontal="center" vertical="center" wrapText="1"/>
    </xf>
    <xf numFmtId="0" fontId="28" fillId="2" borderId="22" xfId="1" applyFont="1" applyFill="1" applyBorder="1" applyAlignment="1">
      <alignment horizontal="left" vertical="center" indent="1"/>
    </xf>
    <xf numFmtId="0" fontId="30" fillId="2" borderId="32" xfId="1" applyFont="1" applyFill="1" applyBorder="1" applyAlignment="1">
      <alignment horizontal="left" vertical="center" indent="1"/>
    </xf>
    <xf numFmtId="0" fontId="30" fillId="2" borderId="33" xfId="1" applyFont="1" applyFill="1" applyBorder="1" applyAlignment="1">
      <alignment horizontal="left" vertical="center" indent="1"/>
    </xf>
    <xf numFmtId="44" fontId="26" fillId="6" borderId="31" xfId="23" applyFont="1" applyFill="1" applyBorder="1" applyAlignment="1">
      <alignment horizontal="center" vertical="center" wrapText="1"/>
    </xf>
    <xf numFmtId="164" fontId="26" fillId="6" borderId="31" xfId="2" applyNumberFormat="1" applyFont="1" applyFill="1" applyBorder="1" applyAlignment="1">
      <alignment horizontal="center" vertical="center" wrapText="1"/>
    </xf>
    <xf numFmtId="9" fontId="30" fillId="2" borderId="32" xfId="1" applyNumberFormat="1" applyFont="1" applyFill="1" applyBorder="1" applyAlignment="1">
      <alignment horizontal="left" vertical="center" indent="1"/>
    </xf>
    <xf numFmtId="9" fontId="26" fillId="6" borderId="47" xfId="1" applyNumberFormat="1" applyFont="1" applyFill="1" applyBorder="1" applyAlignment="1">
      <alignment horizontal="left" vertical="center" wrapText="1"/>
    </xf>
    <xf numFmtId="9" fontId="26" fillId="6" borderId="28" xfId="1" applyNumberFormat="1" applyFont="1" applyFill="1" applyBorder="1" applyAlignment="1">
      <alignment horizontal="left" vertical="center" wrapText="1"/>
    </xf>
    <xf numFmtId="0" fontId="26" fillId="6" borderId="34" xfId="2" applyFont="1" applyFill="1" applyBorder="1" applyAlignment="1">
      <alignment horizontal="left" vertical="center" wrapText="1"/>
    </xf>
    <xf numFmtId="0" fontId="12" fillId="0" borderId="47" xfId="2" applyFont="1" applyBorder="1" applyAlignment="1">
      <alignment horizontal="left" vertical="center" wrapText="1"/>
    </xf>
    <xf numFmtId="0" fontId="12" fillId="0" borderId="0" xfId="2" applyFont="1" applyAlignment="1">
      <alignment horizontal="left" vertical="center" wrapText="1"/>
    </xf>
    <xf numFmtId="0" fontId="1" fillId="0" borderId="0" xfId="1" applyAlignment="1">
      <alignment horizontal="left" vertical="center"/>
    </xf>
    <xf numFmtId="0" fontId="4" fillId="0" borderId="0" xfId="1" applyFont="1" applyAlignment="1">
      <alignment horizontal="left" vertical="center"/>
    </xf>
    <xf numFmtId="0" fontId="18" fillId="0" borderId="19" xfId="0" applyFont="1" applyBorder="1" applyAlignment="1">
      <alignment vertical="center" wrapText="1"/>
    </xf>
    <xf numFmtId="0" fontId="1" fillId="0" borderId="20" xfId="1" applyBorder="1" applyAlignment="1">
      <alignment horizontal="left" vertical="center"/>
    </xf>
    <xf numFmtId="0" fontId="18" fillId="0" borderId="22" xfId="0" applyFont="1" applyBorder="1" applyAlignment="1">
      <alignment vertical="center" wrapText="1"/>
    </xf>
    <xf numFmtId="0" fontId="1" fillId="0" borderId="23" xfId="1" applyBorder="1" applyAlignment="1">
      <alignment horizontal="left" vertical="center"/>
    </xf>
    <xf numFmtId="0" fontId="18" fillId="0" borderId="25" xfId="0" applyFont="1" applyBorder="1" applyAlignment="1">
      <alignment vertical="center" wrapText="1"/>
    </xf>
    <xf numFmtId="0" fontId="1" fillId="0" borderId="26" xfId="1" applyBorder="1" applyAlignment="1">
      <alignment horizontal="left" vertical="center"/>
    </xf>
    <xf numFmtId="0" fontId="0" fillId="0" borderId="22" xfId="0" applyBorder="1"/>
    <xf numFmtId="0" fontId="0" fillId="0" borderId="50" xfId="0" applyBorder="1"/>
    <xf numFmtId="0" fontId="12" fillId="7" borderId="50" xfId="2" applyFont="1" applyFill="1" applyBorder="1" applyAlignment="1">
      <alignment horizontal="center" vertical="center" wrapText="1"/>
    </xf>
    <xf numFmtId="0" fontId="0" fillId="0" borderId="63" xfId="0" applyBorder="1"/>
    <xf numFmtId="0" fontId="0" fillId="0" borderId="65" xfId="0" applyBorder="1"/>
    <xf numFmtId="0" fontId="0" fillId="0" borderId="31" xfId="0" applyBorder="1"/>
    <xf numFmtId="0" fontId="0" fillId="0" borderId="67" xfId="0" applyBorder="1"/>
    <xf numFmtId="0" fontId="16" fillId="5" borderId="67" xfId="1" applyFont="1" applyFill="1" applyBorder="1" applyAlignment="1">
      <alignment horizontal="center" vertical="center"/>
    </xf>
    <xf numFmtId="14" fontId="12" fillId="0" borderId="22" xfId="2" applyNumberFormat="1" applyFont="1" applyFill="1" applyBorder="1" applyAlignment="1">
      <alignment horizontal="center" vertical="center" wrapText="1"/>
    </xf>
    <xf numFmtId="0" fontId="12" fillId="0" borderId="22" xfId="2" applyFont="1" applyFill="1" applyBorder="1" applyAlignment="1">
      <alignment horizontal="center" vertical="center" wrapText="1"/>
    </xf>
    <xf numFmtId="0" fontId="12" fillId="0" borderId="31" xfId="2" applyFont="1" applyFill="1" applyBorder="1" applyAlignment="1">
      <alignment horizontal="center" vertical="center" wrapText="1"/>
    </xf>
    <xf numFmtId="0" fontId="12" fillId="0" borderId="22" xfId="2" applyFont="1" applyFill="1" applyBorder="1" applyAlignment="1">
      <alignment vertical="center" wrapText="1"/>
    </xf>
    <xf numFmtId="0" fontId="12" fillId="7" borderId="74" xfId="2" applyFont="1" applyFill="1" applyBorder="1" applyAlignment="1">
      <alignment horizontal="center" vertical="center" wrapText="1"/>
    </xf>
    <xf numFmtId="0" fontId="12" fillId="2" borderId="74" xfId="2" applyFont="1" applyFill="1" applyBorder="1" applyAlignment="1">
      <alignment horizontal="center" vertical="center" wrapText="1"/>
    </xf>
    <xf numFmtId="0" fontId="12" fillId="0" borderId="75" xfId="2" applyFont="1" applyBorder="1" applyAlignment="1">
      <alignment horizontal="left" vertical="center" wrapText="1"/>
    </xf>
    <xf numFmtId="0" fontId="12" fillId="0" borderId="74" xfId="2" applyFont="1" applyFill="1" applyBorder="1" applyAlignment="1">
      <alignment horizontal="center" vertical="center" wrapText="1"/>
    </xf>
    <xf numFmtId="0" fontId="12" fillId="0" borderId="75" xfId="2" applyFont="1" applyBorder="1" applyAlignment="1">
      <alignment horizontal="left" vertical="center" wrapText="1"/>
    </xf>
    <xf numFmtId="0" fontId="12" fillId="0" borderId="71" xfId="2" applyFont="1" applyBorder="1" applyAlignment="1">
      <alignment horizontal="center" vertical="center" wrapText="1"/>
    </xf>
    <xf numFmtId="0" fontId="12" fillId="0" borderId="74" xfId="2" applyFont="1" applyBorder="1" applyAlignment="1">
      <alignment horizontal="center" vertical="center" wrapText="1"/>
    </xf>
    <xf numFmtId="14" fontId="12" fillId="0" borderId="74" xfId="2" applyNumberFormat="1" applyFont="1" applyBorder="1" applyAlignment="1">
      <alignment horizontal="center" vertical="center" wrapText="1"/>
    </xf>
    <xf numFmtId="9" fontId="12" fillId="0" borderId="74" xfId="17" applyFont="1" applyFill="1" applyBorder="1" applyAlignment="1">
      <alignment horizontal="center" vertical="center" wrapText="1"/>
    </xf>
    <xf numFmtId="44" fontId="12" fillId="0" borderId="74" xfId="23" applyFont="1" applyFill="1" applyBorder="1" applyAlignment="1">
      <alignment horizontal="center" vertical="center" wrapText="1"/>
    </xf>
    <xf numFmtId="164" fontId="16" fillId="0" borderId="74" xfId="1" applyNumberFormat="1" applyFont="1" applyBorder="1" applyAlignment="1">
      <alignment horizontal="center" vertical="center" wrapText="1"/>
    </xf>
    <xf numFmtId="0" fontId="12" fillId="7" borderId="0" xfId="2" applyFont="1" applyFill="1" applyBorder="1" applyAlignment="1">
      <alignment horizontal="center" vertical="center" wrapText="1"/>
    </xf>
    <xf numFmtId="0" fontId="12" fillId="0" borderId="80" xfId="2" applyFont="1" applyFill="1" applyBorder="1" applyAlignment="1">
      <alignment horizontal="center" vertical="center" wrapText="1"/>
    </xf>
    <xf numFmtId="0" fontId="12" fillId="7" borderId="68" xfId="2" applyFont="1" applyFill="1" applyBorder="1" applyAlignment="1">
      <alignment horizontal="center" vertical="center" wrapText="1"/>
    </xf>
    <xf numFmtId="0" fontId="12" fillId="0" borderId="81" xfId="2" applyFont="1" applyBorder="1" applyAlignment="1">
      <alignment horizontal="left" vertical="center" wrapText="1"/>
    </xf>
    <xf numFmtId="0" fontId="12" fillId="0" borderId="68" xfId="2" applyFont="1" applyFill="1" applyBorder="1" applyAlignment="1">
      <alignment horizontal="center" vertical="center" wrapText="1"/>
    </xf>
    <xf numFmtId="0" fontId="26" fillId="6" borderId="71" xfId="3" applyFont="1" applyFill="1" applyBorder="1" applyAlignment="1">
      <alignment horizontal="center" vertical="center"/>
    </xf>
    <xf numFmtId="0" fontId="12" fillId="0" borderId="28" xfId="2" applyFont="1" applyFill="1" applyBorder="1" applyAlignment="1">
      <alignment horizontal="center" vertical="center" wrapText="1"/>
    </xf>
    <xf numFmtId="0" fontId="12" fillId="7" borderId="56" xfId="2" applyFont="1" applyFill="1" applyBorder="1" applyAlignment="1">
      <alignment horizontal="center" vertical="center" wrapText="1"/>
    </xf>
    <xf numFmtId="0" fontId="12" fillId="7" borderId="53" xfId="2" applyFont="1" applyFill="1" applyBorder="1" applyAlignment="1">
      <alignment horizontal="center" vertical="center" wrapText="1"/>
    </xf>
    <xf numFmtId="9" fontId="26" fillId="6" borderId="74" xfId="17" applyFont="1" applyFill="1" applyBorder="1" applyAlignment="1">
      <alignment horizontal="center" vertical="center" wrapText="1"/>
    </xf>
    <xf numFmtId="0" fontId="12" fillId="0" borderId="25" xfId="2" applyFont="1" applyFill="1" applyBorder="1" applyAlignment="1">
      <alignment horizontal="center" vertical="center" wrapText="1"/>
    </xf>
    <xf numFmtId="0" fontId="12" fillId="2" borderId="0" xfId="2" applyFont="1" applyFill="1" applyBorder="1" applyAlignment="1">
      <alignment horizontal="center" vertical="center" wrapText="1"/>
    </xf>
    <xf numFmtId="0" fontId="12" fillId="0" borderId="31" xfId="2" applyFont="1" applyFill="1" applyBorder="1" applyAlignment="1">
      <alignment vertical="center" wrapText="1"/>
    </xf>
    <xf numFmtId="14" fontId="12" fillId="0" borderId="74" xfId="2" applyNumberFormat="1" applyFont="1" applyBorder="1" applyAlignment="1">
      <alignment horizontal="center" vertical="center" wrapText="1"/>
    </xf>
    <xf numFmtId="14" fontId="12" fillId="0" borderId="70" xfId="2" applyNumberFormat="1" applyFont="1" applyBorder="1" applyAlignment="1">
      <alignment horizontal="center" vertical="center" wrapText="1"/>
    </xf>
    <xf numFmtId="0" fontId="12" fillId="0" borderId="84" xfId="2" applyFont="1" applyBorder="1" applyAlignment="1">
      <alignment horizontal="left" vertical="center" wrapText="1"/>
    </xf>
    <xf numFmtId="0" fontId="12" fillId="0" borderId="85" xfId="2" applyFont="1" applyBorder="1" applyAlignment="1">
      <alignment horizontal="left" vertical="center" wrapText="1"/>
    </xf>
    <xf numFmtId="0" fontId="12" fillId="0" borderId="86" xfId="2" applyFont="1" applyBorder="1" applyAlignment="1">
      <alignment horizontal="left" vertical="center" wrapText="1"/>
    </xf>
    <xf numFmtId="0" fontId="12" fillId="0" borderId="76" xfId="2" applyFont="1" applyBorder="1" applyAlignment="1">
      <alignment horizontal="left" vertical="center" wrapText="1"/>
    </xf>
    <xf numFmtId="0" fontId="12" fillId="0" borderId="77" xfId="2" applyFont="1" applyBorder="1" applyAlignment="1">
      <alignment horizontal="left" vertical="center" wrapText="1"/>
    </xf>
    <xf numFmtId="0" fontId="12" fillId="0" borderId="78" xfId="2" applyFont="1" applyBorder="1" applyAlignment="1">
      <alignment horizontal="left" vertical="center" wrapText="1"/>
    </xf>
    <xf numFmtId="0" fontId="12" fillId="0" borderId="87" xfId="2" applyFont="1" applyBorder="1" applyAlignment="1">
      <alignment horizontal="center" vertical="center" wrapText="1"/>
    </xf>
    <xf numFmtId="0" fontId="12" fillId="0" borderId="79" xfId="2" applyFont="1" applyBorder="1" applyAlignment="1">
      <alignment horizontal="center" vertical="center" wrapText="1"/>
    </xf>
    <xf numFmtId="0" fontId="12" fillId="0" borderId="90" xfId="2" applyFont="1" applyBorder="1" applyAlignment="1">
      <alignment horizontal="center" vertical="center" wrapText="1"/>
    </xf>
    <xf numFmtId="0" fontId="12" fillId="0" borderId="28" xfId="2" applyFont="1" applyBorder="1" applyAlignment="1">
      <alignment horizontal="center" vertical="center" wrapText="1"/>
    </xf>
    <xf numFmtId="0" fontId="12" fillId="0" borderId="88" xfId="2" applyFont="1" applyBorder="1" applyAlignment="1">
      <alignment horizontal="center" vertical="center" wrapText="1"/>
    </xf>
    <xf numFmtId="0" fontId="12" fillId="0" borderId="89" xfId="2" applyFont="1" applyBorder="1" applyAlignment="1">
      <alignment horizontal="center" vertical="center" wrapText="1"/>
    </xf>
    <xf numFmtId="0" fontId="12" fillId="0" borderId="68" xfId="2" applyFont="1" applyBorder="1" applyAlignment="1">
      <alignment horizontal="center" vertical="center" wrapText="1"/>
    </xf>
    <xf numFmtId="0" fontId="12" fillId="0" borderId="70" xfId="2" applyFont="1" applyBorder="1" applyAlignment="1">
      <alignment horizontal="center" vertical="center" wrapText="1"/>
    </xf>
    <xf numFmtId="9" fontId="12" fillId="0" borderId="88" xfId="17" applyFont="1" applyFill="1" applyBorder="1" applyAlignment="1">
      <alignment horizontal="center" vertical="center" wrapText="1"/>
    </xf>
    <xf numFmtId="9" fontId="12" fillId="0" borderId="89" xfId="17" applyFont="1" applyFill="1" applyBorder="1" applyAlignment="1">
      <alignment horizontal="center" vertical="center" wrapText="1"/>
    </xf>
    <xf numFmtId="164" fontId="30" fillId="2" borderId="29" xfId="1" applyNumberFormat="1" applyFont="1" applyFill="1" applyBorder="1" applyAlignment="1">
      <alignment horizontal="left" vertical="center" indent="1"/>
    </xf>
    <xf numFmtId="164" fontId="30" fillId="2" borderId="32" xfId="1" applyNumberFormat="1" applyFont="1" applyFill="1" applyBorder="1" applyAlignment="1">
      <alignment horizontal="left" vertical="center" indent="1"/>
    </xf>
    <xf numFmtId="164" fontId="30" fillId="2" borderId="33" xfId="1" applyNumberFormat="1" applyFont="1" applyFill="1" applyBorder="1" applyAlignment="1">
      <alignment horizontal="left" vertical="center" indent="1"/>
    </xf>
    <xf numFmtId="0" fontId="29" fillId="4" borderId="21" xfId="1" applyFont="1" applyFill="1" applyBorder="1" applyAlignment="1">
      <alignment horizontal="left" vertical="center"/>
    </xf>
    <xf numFmtId="0" fontId="29" fillId="4" borderId="22" xfId="1" applyFont="1" applyFill="1" applyBorder="1" applyAlignment="1">
      <alignment horizontal="left" vertical="center"/>
    </xf>
    <xf numFmtId="0" fontId="30" fillId="2" borderId="22" xfId="1" applyFont="1" applyFill="1" applyBorder="1" applyAlignment="1">
      <alignment horizontal="left" vertical="center" indent="1"/>
    </xf>
    <xf numFmtId="0" fontId="30" fillId="2" borderId="23" xfId="1" applyFont="1" applyFill="1" applyBorder="1" applyAlignment="1">
      <alignment horizontal="left" vertical="center" indent="1"/>
    </xf>
    <xf numFmtId="0" fontId="30" fillId="2" borderId="19" xfId="1" applyFont="1" applyFill="1" applyBorder="1" applyAlignment="1">
      <alignment horizontal="left" vertical="center" wrapText="1" indent="1"/>
    </xf>
    <xf numFmtId="0" fontId="30" fillId="2" borderId="19" xfId="1" applyFont="1" applyFill="1" applyBorder="1" applyAlignment="1">
      <alignment horizontal="left" vertical="center" indent="1"/>
    </xf>
    <xf numFmtId="0" fontId="30" fillId="2" borderId="20" xfId="1" applyFont="1" applyFill="1" applyBorder="1" applyAlignment="1">
      <alignment horizontal="left" vertical="center" indent="1"/>
    </xf>
    <xf numFmtId="0" fontId="29" fillId="4" borderId="21" xfId="1" applyFont="1" applyFill="1" applyBorder="1" applyAlignment="1">
      <alignment horizontal="left" vertical="center" wrapText="1"/>
    </xf>
    <xf numFmtId="0" fontId="29" fillId="4" borderId="22" xfId="1" applyFont="1" applyFill="1" applyBorder="1" applyAlignment="1">
      <alignment horizontal="left" vertical="center" wrapText="1"/>
    </xf>
    <xf numFmtId="0" fontId="26" fillId="6" borderId="74" xfId="3" applyFont="1" applyFill="1" applyBorder="1" applyAlignment="1">
      <alignment horizontal="left" vertical="center" wrapText="1"/>
    </xf>
    <xf numFmtId="0" fontId="26" fillId="6" borderId="74" xfId="3" applyFont="1" applyFill="1" applyBorder="1" applyAlignment="1">
      <alignment horizontal="left" vertical="center"/>
    </xf>
    <xf numFmtId="0" fontId="26" fillId="6" borderId="31" xfId="2" applyFont="1" applyFill="1" applyBorder="1" applyAlignment="1">
      <alignment horizontal="center" vertical="center" wrapText="1"/>
    </xf>
    <xf numFmtId="0" fontId="26" fillId="6" borderId="28" xfId="2" applyFont="1" applyFill="1" applyBorder="1" applyAlignment="1">
      <alignment horizontal="center" vertical="center" wrapText="1"/>
    </xf>
    <xf numFmtId="0" fontId="12" fillId="0" borderId="22" xfId="2" applyFont="1" applyBorder="1" applyAlignment="1">
      <alignment horizontal="left" vertical="center" wrapText="1"/>
    </xf>
    <xf numFmtId="0" fontId="26" fillId="6" borderId="28" xfId="3" applyFont="1" applyFill="1" applyBorder="1" applyAlignment="1">
      <alignment horizontal="left" vertical="center"/>
    </xf>
    <xf numFmtId="0" fontId="12" fillId="0" borderId="72" xfId="2" applyFont="1" applyBorder="1" applyAlignment="1">
      <alignment horizontal="left" vertical="center" wrapText="1"/>
    </xf>
    <xf numFmtId="0" fontId="12" fillId="0" borderId="43" xfId="2" applyFont="1" applyBorder="1" applyAlignment="1">
      <alignment horizontal="left" vertical="center" wrapText="1"/>
    </xf>
    <xf numFmtId="0" fontId="12" fillId="0" borderId="44" xfId="2" applyFont="1" applyBorder="1" applyAlignment="1">
      <alignment horizontal="left" vertical="center" wrapText="1"/>
    </xf>
    <xf numFmtId="14" fontId="12" fillId="0" borderId="28" xfId="2" applyNumberFormat="1" applyFont="1" applyBorder="1" applyAlignment="1">
      <alignment horizontal="center" vertical="center" wrapText="1"/>
    </xf>
    <xf numFmtId="9" fontId="12" fillId="0" borderId="74" xfId="17" applyFont="1" applyBorder="1" applyAlignment="1">
      <alignment horizontal="center" vertical="center" wrapText="1"/>
    </xf>
    <xf numFmtId="9" fontId="12" fillId="0" borderId="28" xfId="17" applyFont="1" applyBorder="1" applyAlignment="1">
      <alignment horizontal="center" vertical="center" wrapText="1"/>
    </xf>
    <xf numFmtId="0" fontId="1" fillId="0" borderId="72" xfId="0" applyFont="1" applyBorder="1" applyAlignment="1">
      <alignment horizontal="left" vertical="center" wrapText="1"/>
    </xf>
    <xf numFmtId="0" fontId="1" fillId="0" borderId="43" xfId="0" applyFont="1" applyBorder="1" applyAlignment="1">
      <alignment horizontal="left" vertical="center" wrapText="1"/>
    </xf>
    <xf numFmtId="0" fontId="1" fillId="0" borderId="44" xfId="0" applyFont="1" applyBorder="1" applyAlignment="1">
      <alignment horizontal="left" vertical="center" wrapText="1"/>
    </xf>
    <xf numFmtId="0" fontId="1" fillId="0" borderId="91" xfId="0" applyFont="1" applyBorder="1" applyAlignment="1">
      <alignment horizontal="left" vertical="center" wrapText="1"/>
    </xf>
    <xf numFmtId="0" fontId="1" fillId="0" borderId="2" xfId="0" applyFont="1" applyBorder="1" applyAlignment="1">
      <alignment horizontal="left" vertical="center" wrapText="1"/>
    </xf>
    <xf numFmtId="0" fontId="1" fillId="0" borderId="92" xfId="0" applyFont="1" applyBorder="1" applyAlignment="1">
      <alignment horizontal="left" vertical="center" wrapText="1"/>
    </xf>
    <xf numFmtId="0" fontId="12" fillId="0" borderId="74" xfId="2" applyFont="1" applyBorder="1" applyAlignment="1">
      <alignment horizontal="center" vertical="center" wrapText="1"/>
    </xf>
    <xf numFmtId="0" fontId="12" fillId="0" borderId="93" xfId="2" applyFont="1" applyBorder="1" applyAlignment="1">
      <alignment horizontal="center" vertical="center" wrapText="1"/>
    </xf>
    <xf numFmtId="0" fontId="29" fillId="4" borderId="18" xfId="1" applyFont="1" applyFill="1" applyBorder="1" applyAlignment="1">
      <alignment horizontal="left" vertical="center"/>
    </xf>
    <xf numFmtId="0" fontId="29" fillId="4" borderId="19" xfId="1" applyFont="1" applyFill="1" applyBorder="1" applyAlignment="1">
      <alignment horizontal="left" vertical="center"/>
    </xf>
    <xf numFmtId="0" fontId="29" fillId="4" borderId="48" xfId="1" applyFont="1" applyFill="1" applyBorder="1" applyAlignment="1">
      <alignment horizontal="left" vertical="center" wrapText="1"/>
    </xf>
    <xf numFmtId="0" fontId="29" fillId="4" borderId="43" xfId="1" applyFont="1" applyFill="1" applyBorder="1" applyAlignment="1">
      <alignment horizontal="left" vertical="center" wrapText="1"/>
    </xf>
    <xf numFmtId="0" fontId="29" fillId="4" borderId="44" xfId="1" applyFont="1" applyFill="1" applyBorder="1" applyAlignment="1">
      <alignment horizontal="left" vertical="center" wrapText="1"/>
    </xf>
    <xf numFmtId="0" fontId="29" fillId="4" borderId="11" xfId="1" applyFont="1" applyFill="1" applyBorder="1" applyAlignment="1">
      <alignment horizontal="left" vertical="center" wrapText="1"/>
    </xf>
    <xf numFmtId="0" fontId="29" fillId="4" borderId="0" xfId="1" applyFont="1" applyFill="1" applyAlignment="1">
      <alignment horizontal="left" vertical="center" wrapText="1"/>
    </xf>
    <xf numFmtId="0" fontId="29" fillId="4" borderId="53" xfId="1" applyFont="1" applyFill="1" applyBorder="1" applyAlignment="1">
      <alignment horizontal="left" vertical="center" wrapText="1"/>
    </xf>
    <xf numFmtId="0" fontId="29" fillId="4" borderId="54" xfId="1" applyFont="1" applyFill="1" applyBorder="1" applyAlignment="1">
      <alignment horizontal="left" vertical="center" wrapText="1"/>
    </xf>
    <xf numFmtId="0" fontId="29" fillId="4" borderId="55" xfId="1" applyFont="1" applyFill="1" applyBorder="1" applyAlignment="1">
      <alignment horizontal="left" vertical="center" wrapText="1"/>
    </xf>
    <xf numFmtId="0" fontId="29" fillId="4" borderId="56" xfId="1" applyFont="1" applyFill="1" applyBorder="1" applyAlignment="1">
      <alignment horizontal="left" vertical="center" wrapText="1"/>
    </xf>
    <xf numFmtId="0" fontId="30" fillId="2" borderId="29" xfId="1" applyFont="1" applyFill="1" applyBorder="1" applyAlignment="1">
      <alignment horizontal="left" vertical="center" indent="1"/>
    </xf>
    <xf numFmtId="0" fontId="30" fillId="2" borderId="32" xfId="1" applyFont="1" applyFill="1" applyBorder="1" applyAlignment="1">
      <alignment horizontal="left" vertical="center" indent="1"/>
    </xf>
    <xf numFmtId="0" fontId="30" fillId="2" borderId="33" xfId="1" applyFont="1" applyFill="1" applyBorder="1" applyAlignment="1">
      <alignment horizontal="left" vertical="center" indent="1"/>
    </xf>
    <xf numFmtId="0" fontId="16" fillId="5" borderId="50" xfId="1" applyFont="1" applyFill="1" applyBorder="1" applyAlignment="1">
      <alignment horizontal="center" vertical="center"/>
    </xf>
    <xf numFmtId="0" fontId="16" fillId="5" borderId="31" xfId="1" applyFont="1" applyFill="1" applyBorder="1" applyAlignment="1">
      <alignment horizontal="center" vertical="center"/>
    </xf>
    <xf numFmtId="0" fontId="16" fillId="5" borderId="51" xfId="1" applyFont="1" applyFill="1" applyBorder="1" applyAlignment="1">
      <alignment horizontal="center" vertical="center"/>
    </xf>
    <xf numFmtId="0" fontId="16" fillId="5" borderId="34" xfId="1" applyFont="1" applyFill="1" applyBorder="1" applyAlignment="1">
      <alignment horizontal="center" vertical="center"/>
    </xf>
    <xf numFmtId="9" fontId="30" fillId="2" borderId="52" xfId="1" applyNumberFormat="1" applyFont="1" applyFill="1" applyBorder="1" applyAlignment="1">
      <alignment horizontal="left" vertical="center" indent="1"/>
    </xf>
    <xf numFmtId="0" fontId="30" fillId="2" borderId="57" xfId="1" applyFont="1" applyFill="1" applyBorder="1" applyAlignment="1">
      <alignment horizontal="left" vertical="center" indent="1"/>
    </xf>
    <xf numFmtId="0" fontId="30" fillId="2" borderId="58" xfId="1" applyFont="1" applyFill="1" applyBorder="1" applyAlignment="1">
      <alignment horizontal="left" vertical="center" indent="1"/>
    </xf>
    <xf numFmtId="0" fontId="16" fillId="5" borderId="50" xfId="1" applyFont="1" applyFill="1" applyBorder="1" applyAlignment="1">
      <alignment horizontal="center" vertical="center" wrapText="1"/>
    </xf>
    <xf numFmtId="0" fontId="16" fillId="5" borderId="31" xfId="1" applyFont="1" applyFill="1" applyBorder="1" applyAlignment="1">
      <alignment horizontal="center" vertical="center" wrapText="1"/>
    </xf>
    <xf numFmtId="9" fontId="30" fillId="2" borderId="22" xfId="1" applyNumberFormat="1" applyFont="1" applyFill="1" applyBorder="1" applyAlignment="1">
      <alignment horizontal="left" vertical="center" indent="1"/>
    </xf>
    <xf numFmtId="0" fontId="29" fillId="4" borderId="30" xfId="1" applyFont="1" applyFill="1" applyBorder="1" applyAlignment="1">
      <alignment horizontal="left" vertical="center"/>
    </xf>
    <xf numFmtId="0" fontId="29" fillId="4" borderId="31" xfId="1" applyFont="1" applyFill="1" applyBorder="1" applyAlignment="1">
      <alignment horizontal="left" vertical="center"/>
    </xf>
    <xf numFmtId="0" fontId="16" fillId="5" borderId="49" xfId="1" applyFont="1" applyFill="1" applyBorder="1" applyAlignment="1">
      <alignment horizontal="center" vertical="center"/>
    </xf>
    <xf numFmtId="0" fontId="16" fillId="5" borderId="30" xfId="1" applyFont="1" applyFill="1" applyBorder="1" applyAlignment="1">
      <alignment horizontal="center" vertical="center"/>
    </xf>
    <xf numFmtId="0" fontId="12" fillId="0" borderId="74" xfId="2" applyFont="1" applyFill="1" applyBorder="1" applyAlignment="1">
      <alignment horizontal="center" vertical="center" wrapText="1"/>
    </xf>
    <xf numFmtId="0" fontId="12" fillId="0" borderId="28" xfId="2" applyFont="1" applyFill="1" applyBorder="1" applyAlignment="1">
      <alignment horizontal="center" vertical="center" wrapText="1"/>
    </xf>
    <xf numFmtId="0" fontId="12" fillId="0" borderId="71" xfId="2" applyFont="1" applyBorder="1" applyAlignment="1">
      <alignment horizontal="center" vertical="center" wrapText="1"/>
    </xf>
    <xf numFmtId="9" fontId="12" fillId="0" borderId="74" xfId="17" applyFont="1" applyFill="1" applyBorder="1" applyAlignment="1">
      <alignment horizontal="center" vertical="center" wrapText="1"/>
    </xf>
    <xf numFmtId="9" fontId="12" fillId="0" borderId="28" xfId="17" applyFont="1" applyFill="1" applyBorder="1" applyAlignment="1">
      <alignment horizontal="center" vertical="center" wrapText="1"/>
    </xf>
    <xf numFmtId="44" fontId="12" fillId="0" borderId="74" xfId="23" applyFont="1" applyFill="1" applyBorder="1" applyAlignment="1">
      <alignment horizontal="center" vertical="center" wrapText="1"/>
    </xf>
    <xf numFmtId="44" fontId="12" fillId="0" borderId="70" xfId="23" applyFont="1" applyFill="1" applyBorder="1" applyAlignment="1">
      <alignment horizontal="center" vertical="center" wrapText="1"/>
    </xf>
    <xf numFmtId="164" fontId="16" fillId="0" borderId="74" xfId="1" applyNumberFormat="1" applyFont="1" applyBorder="1" applyAlignment="1">
      <alignment horizontal="center" vertical="center" wrapText="1"/>
    </xf>
    <xf numFmtId="164" fontId="16" fillId="0" borderId="70" xfId="1" applyNumberFormat="1" applyFont="1" applyBorder="1" applyAlignment="1">
      <alignment horizontal="center" vertical="center" wrapText="1"/>
    </xf>
    <xf numFmtId="0" fontId="15" fillId="0" borderId="11" xfId="1" applyFont="1" applyBorder="1" applyAlignment="1">
      <alignment horizontal="center" vertical="center"/>
    </xf>
    <xf numFmtId="0" fontId="15" fillId="0" borderId="0" xfId="1" applyFont="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7" fillId="0" borderId="19"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5" xfId="0" applyFont="1" applyBorder="1" applyAlignment="1">
      <alignment horizontal="center" vertical="center" wrapText="1"/>
    </xf>
    <xf numFmtId="0" fontId="16" fillId="2" borderId="19" xfId="1" applyFont="1" applyFill="1" applyBorder="1" applyAlignment="1">
      <alignment horizontal="center" vertical="center"/>
    </xf>
    <xf numFmtId="0" fontId="16" fillId="2" borderId="20" xfId="1" applyFont="1" applyFill="1" applyBorder="1" applyAlignment="1">
      <alignment horizontal="center" vertical="center"/>
    </xf>
    <xf numFmtId="0" fontId="16" fillId="2" borderId="22" xfId="1" applyFont="1" applyFill="1" applyBorder="1" applyAlignment="1">
      <alignment horizontal="center" vertical="center"/>
    </xf>
    <xf numFmtId="0" fontId="16" fillId="2" borderId="23" xfId="1" applyFont="1" applyFill="1" applyBorder="1" applyAlignment="1">
      <alignment horizontal="center" vertical="center"/>
    </xf>
    <xf numFmtId="0" fontId="16" fillId="2" borderId="25" xfId="1" applyFont="1" applyFill="1" applyBorder="1" applyAlignment="1">
      <alignment horizontal="center" vertical="center"/>
    </xf>
    <xf numFmtId="0" fontId="16" fillId="2" borderId="26" xfId="1" applyFont="1" applyFill="1" applyBorder="1" applyAlignment="1">
      <alignment horizontal="center" vertical="center"/>
    </xf>
    <xf numFmtId="0" fontId="29" fillId="4" borderId="21" xfId="1" applyFont="1" applyFill="1" applyBorder="1" applyAlignment="1">
      <alignment horizontal="left" vertical="center" indent="1"/>
    </xf>
    <xf numFmtId="0" fontId="29" fillId="4" borderId="22" xfId="1" applyFont="1" applyFill="1" applyBorder="1" applyAlignment="1">
      <alignment horizontal="left" vertical="center" indent="1"/>
    </xf>
    <xf numFmtId="0" fontId="29" fillId="4" borderId="18" xfId="1" applyFont="1" applyFill="1" applyBorder="1" applyAlignment="1">
      <alignment horizontal="left" vertical="center" indent="1"/>
    </xf>
    <xf numFmtId="0" fontId="29" fillId="4" borderId="19" xfId="1" applyFont="1" applyFill="1" applyBorder="1" applyAlignment="1">
      <alignment horizontal="left" vertical="center" indent="1"/>
    </xf>
    <xf numFmtId="0" fontId="29" fillId="4" borderId="48" xfId="1" applyFont="1" applyFill="1" applyBorder="1" applyAlignment="1">
      <alignment horizontal="left" vertical="center" wrapText="1" indent="1"/>
    </xf>
    <xf numFmtId="0" fontId="29" fillId="4" borderId="43" xfId="1" applyFont="1" applyFill="1" applyBorder="1" applyAlignment="1">
      <alignment horizontal="left" vertical="center" wrapText="1" indent="1"/>
    </xf>
    <xf numFmtId="0" fontId="29" fillId="4" borderId="44" xfId="1" applyFont="1" applyFill="1" applyBorder="1" applyAlignment="1">
      <alignment horizontal="left" vertical="center" wrapText="1" indent="1"/>
    </xf>
    <xf numFmtId="0" fontId="16" fillId="3" borderId="37" xfId="1" applyFont="1" applyFill="1" applyBorder="1" applyAlignment="1">
      <alignment horizontal="left" vertical="center" indent="1"/>
    </xf>
    <xf numFmtId="0" fontId="16" fillId="3" borderId="38" xfId="1" applyFont="1" applyFill="1" applyBorder="1" applyAlignment="1">
      <alignment horizontal="left" vertical="center" indent="1"/>
    </xf>
    <xf numFmtId="0" fontId="16" fillId="3" borderId="36" xfId="1" applyFont="1" applyFill="1" applyBorder="1" applyAlignment="1">
      <alignment horizontal="left" vertical="center" indent="1"/>
    </xf>
    <xf numFmtId="0" fontId="16" fillId="3" borderId="35" xfId="1" applyFont="1" applyFill="1" applyBorder="1" applyAlignment="1">
      <alignment horizontal="left" vertical="center" indent="1"/>
    </xf>
    <xf numFmtId="0" fontId="16" fillId="3" borderId="39" xfId="1" applyFont="1" applyFill="1" applyBorder="1" applyAlignment="1">
      <alignment horizontal="left" vertical="center" indent="1"/>
    </xf>
    <xf numFmtId="0" fontId="16" fillId="3" borderId="40" xfId="1" applyFont="1" applyFill="1" applyBorder="1" applyAlignment="1">
      <alignment horizontal="left" vertical="center" indent="1"/>
    </xf>
    <xf numFmtId="0" fontId="16" fillId="0" borderId="41" xfId="1" applyFont="1" applyBorder="1" applyAlignment="1">
      <alignment horizontal="center" vertical="center"/>
    </xf>
    <xf numFmtId="0" fontId="16" fillId="0" borderId="42" xfId="1" applyFont="1" applyBorder="1" applyAlignment="1">
      <alignment horizontal="center" vertical="center"/>
    </xf>
    <xf numFmtId="0" fontId="16" fillId="0" borderId="38" xfId="1" applyFont="1" applyBorder="1" applyAlignment="1">
      <alignment horizontal="center" vertical="center"/>
    </xf>
    <xf numFmtId="0" fontId="16" fillId="0" borderId="29" xfId="1" applyFont="1" applyBorder="1" applyAlignment="1">
      <alignment horizontal="center" vertical="center"/>
    </xf>
    <xf numFmtId="0" fontId="16" fillId="0" borderId="32" xfId="1" applyFont="1" applyBorder="1" applyAlignment="1">
      <alignment horizontal="center" vertical="center"/>
    </xf>
    <xf numFmtId="0" fontId="16" fillId="0" borderId="35" xfId="1" applyFont="1" applyBorder="1" applyAlignment="1">
      <alignment horizontal="center" vertical="center"/>
    </xf>
    <xf numFmtId="0" fontId="16" fillId="0" borderId="45" xfId="1" applyFont="1" applyBorder="1" applyAlignment="1">
      <alignment horizontal="center" vertical="center"/>
    </xf>
    <xf numFmtId="0" fontId="16" fillId="0" borderId="46" xfId="1" applyFont="1" applyBorder="1" applyAlignment="1">
      <alignment horizontal="center" vertical="center"/>
    </xf>
    <xf numFmtId="0" fontId="16" fillId="0" borderId="40" xfId="1" applyFont="1" applyBorder="1" applyAlignment="1">
      <alignment horizontal="center" vertical="center"/>
    </xf>
    <xf numFmtId="0" fontId="12" fillId="0" borderId="27" xfId="2" applyFont="1" applyBorder="1" applyAlignment="1">
      <alignment horizontal="center" vertical="center" wrapText="1"/>
    </xf>
    <xf numFmtId="0" fontId="1" fillId="0" borderId="73" xfId="0" applyFont="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xf numFmtId="0" fontId="29" fillId="4" borderId="30" xfId="1" applyFont="1" applyFill="1" applyBorder="1" applyAlignment="1">
      <alignment horizontal="left" vertical="center" indent="1"/>
    </xf>
    <xf numFmtId="0" fontId="29" fillId="4" borderId="31" xfId="1" applyFont="1" applyFill="1" applyBorder="1" applyAlignment="1">
      <alignment horizontal="left" vertical="center" indent="1"/>
    </xf>
    <xf numFmtId="9" fontId="28" fillId="2" borderId="31" xfId="1" applyNumberFormat="1" applyFont="1" applyFill="1" applyBorder="1" applyAlignment="1">
      <alignment horizontal="left" vertical="center" indent="1"/>
    </xf>
    <xf numFmtId="0" fontId="28" fillId="2" borderId="31" xfId="1" applyFont="1" applyFill="1" applyBorder="1" applyAlignment="1">
      <alignment horizontal="left" vertical="center" indent="1"/>
    </xf>
    <xf numFmtId="0" fontId="28" fillId="2" borderId="34" xfId="1" applyFont="1" applyFill="1" applyBorder="1" applyAlignment="1">
      <alignment horizontal="left" vertical="center" indent="1"/>
    </xf>
    <xf numFmtId="9" fontId="28" fillId="2" borderId="29" xfId="1" applyNumberFormat="1" applyFont="1" applyFill="1" applyBorder="1" applyAlignment="1">
      <alignment horizontal="left" vertical="center" indent="1"/>
    </xf>
    <xf numFmtId="0" fontId="28" fillId="2" borderId="32" xfId="1" applyFont="1" applyFill="1" applyBorder="1" applyAlignment="1">
      <alignment horizontal="left" vertical="center" indent="1"/>
    </xf>
    <xf numFmtId="0" fontId="28" fillId="2" borderId="33" xfId="1" applyFont="1" applyFill="1" applyBorder="1" applyAlignment="1">
      <alignment horizontal="left" vertical="center" indent="1"/>
    </xf>
    <xf numFmtId="44" fontId="16" fillId="5" borderId="50" xfId="23" applyFont="1" applyFill="1" applyBorder="1" applyAlignment="1">
      <alignment horizontal="center" vertical="center"/>
    </xf>
    <xf numFmtId="44" fontId="16" fillId="5" borderId="31" xfId="23" applyFont="1" applyFill="1" applyBorder="1" applyAlignment="1">
      <alignment horizontal="center" vertical="center"/>
    </xf>
    <xf numFmtId="0" fontId="12" fillId="0" borderId="95" xfId="2" applyFont="1" applyBorder="1" applyAlignment="1">
      <alignment horizontal="center" vertical="center" wrapText="1"/>
    </xf>
    <xf numFmtId="14" fontId="12" fillId="0" borderId="74" xfId="2" applyNumberFormat="1" applyFont="1" applyFill="1" applyBorder="1" applyAlignment="1">
      <alignment horizontal="center" vertical="center" wrapText="1"/>
    </xf>
    <xf numFmtId="14" fontId="12" fillId="0" borderId="93" xfId="2" applyNumberFormat="1" applyFont="1" applyFill="1" applyBorder="1" applyAlignment="1">
      <alignment horizontal="center" vertical="center" wrapText="1"/>
    </xf>
    <xf numFmtId="0" fontId="16" fillId="5" borderId="22" xfId="1" applyFont="1" applyFill="1" applyBorder="1" applyAlignment="1">
      <alignment horizontal="center" vertical="center" wrapText="1"/>
    </xf>
    <xf numFmtId="44" fontId="16" fillId="5" borderId="22" xfId="23" applyFont="1" applyFill="1" applyBorder="1" applyAlignment="1">
      <alignment horizontal="center" vertical="center"/>
    </xf>
    <xf numFmtId="0" fontId="16" fillId="5" borderId="22" xfId="1" applyFont="1" applyFill="1" applyBorder="1" applyAlignment="1">
      <alignment horizontal="center" vertical="center"/>
    </xf>
    <xf numFmtId="0" fontId="1" fillId="0" borderId="83" xfId="0" applyFont="1" applyBorder="1" applyAlignment="1">
      <alignment horizontal="left" vertical="center" wrapText="1"/>
    </xf>
    <xf numFmtId="0" fontId="12" fillId="0" borderId="83" xfId="2" applyFont="1" applyBorder="1" applyAlignment="1">
      <alignment horizontal="center" vertical="center" wrapText="1"/>
    </xf>
    <xf numFmtId="0" fontId="12" fillId="0" borderId="82" xfId="2" applyFont="1" applyBorder="1" applyAlignment="1">
      <alignment horizontal="center" vertical="center" wrapText="1"/>
    </xf>
    <xf numFmtId="0" fontId="12" fillId="0" borderId="73" xfId="2" applyFont="1" applyBorder="1" applyAlignment="1">
      <alignment horizontal="center" vertical="center" wrapText="1"/>
    </xf>
    <xf numFmtId="0" fontId="16" fillId="5" borderId="21" xfId="1" applyFont="1" applyFill="1" applyBorder="1" applyAlignment="1">
      <alignment horizontal="center" vertical="center"/>
    </xf>
    <xf numFmtId="0" fontId="12" fillId="0" borderId="73" xfId="2" applyFont="1" applyBorder="1" applyAlignment="1">
      <alignment horizontal="left" vertical="center" wrapText="1"/>
    </xf>
    <xf numFmtId="0" fontId="12" fillId="0" borderId="55" xfId="2" applyFont="1" applyBorder="1" applyAlignment="1">
      <alignment horizontal="left" vertical="center" wrapText="1"/>
    </xf>
    <xf numFmtId="0" fontId="12" fillId="0" borderId="56" xfId="2" applyFont="1" applyBorder="1" applyAlignment="1">
      <alignment horizontal="left" vertical="center" wrapText="1"/>
    </xf>
    <xf numFmtId="0" fontId="29" fillId="0" borderId="18" xfId="1" applyFont="1" applyBorder="1" applyAlignment="1">
      <alignment horizontal="left" vertical="center"/>
    </xf>
    <xf numFmtId="0" fontId="29" fillId="0" borderId="19" xfId="1" applyFont="1" applyBorder="1" applyAlignment="1">
      <alignment horizontal="left" vertical="center"/>
    </xf>
    <xf numFmtId="0" fontId="1" fillId="0" borderId="22" xfId="0" applyFont="1" applyBorder="1" applyAlignment="1">
      <alignment horizontal="left" vertical="center" wrapText="1"/>
    </xf>
    <xf numFmtId="44" fontId="30" fillId="2" borderId="29" xfId="1" applyNumberFormat="1" applyFont="1" applyFill="1" applyBorder="1" applyAlignment="1">
      <alignment horizontal="left" vertical="center" indent="1"/>
    </xf>
    <xf numFmtId="0" fontId="16" fillId="5" borderId="59" xfId="1" applyFont="1" applyFill="1" applyBorder="1" applyAlignment="1">
      <alignment horizontal="center" vertical="center"/>
    </xf>
    <xf numFmtId="0" fontId="16" fillId="5" borderId="60" xfId="1" applyFont="1" applyFill="1" applyBorder="1" applyAlignment="1">
      <alignment horizontal="center" vertical="center"/>
    </xf>
    <xf numFmtId="0" fontId="16" fillId="5" borderId="61" xfId="1" applyFont="1" applyFill="1" applyBorder="1" applyAlignment="1">
      <alignment horizontal="center" vertical="center"/>
    </xf>
    <xf numFmtId="44" fontId="12" fillId="0" borderId="28" xfId="23" applyFont="1" applyFill="1" applyBorder="1" applyAlignment="1">
      <alignment horizontal="center" vertical="center" wrapText="1"/>
    </xf>
    <xf numFmtId="164" fontId="16" fillId="0" borderId="28" xfId="1" applyNumberFormat="1" applyFont="1" applyBorder="1" applyAlignment="1">
      <alignment horizontal="center" vertical="center" wrapText="1"/>
    </xf>
    <xf numFmtId="0" fontId="16" fillId="5" borderId="23" xfId="1" applyFont="1" applyFill="1" applyBorder="1" applyAlignment="1">
      <alignment horizontal="center" vertical="center"/>
    </xf>
    <xf numFmtId="0" fontId="14" fillId="0" borderId="0" xfId="0" applyFont="1" applyAlignment="1">
      <alignment horizontal="left" vertical="center" wrapText="1" indent="1"/>
    </xf>
    <xf numFmtId="0" fontId="14" fillId="0" borderId="8" xfId="0" applyFont="1" applyBorder="1" applyAlignment="1">
      <alignment horizontal="left" vertical="center" wrapText="1" indent="1"/>
    </xf>
    <xf numFmtId="0" fontId="12" fillId="0" borderId="75" xfId="2" applyFont="1" applyBorder="1" applyAlignment="1">
      <alignment horizontal="left" vertical="center" wrapText="1"/>
    </xf>
    <xf numFmtId="0" fontId="12" fillId="0" borderId="47" xfId="2" applyFont="1" applyBorder="1" applyAlignment="1">
      <alignment horizontal="left" vertical="center" wrapText="1"/>
    </xf>
    <xf numFmtId="14" fontId="12" fillId="0" borderId="28" xfId="2" applyNumberFormat="1" applyFont="1" applyFill="1" applyBorder="1" applyAlignment="1">
      <alignment horizontal="center" vertical="center" wrapText="1"/>
    </xf>
    <xf numFmtId="0" fontId="12" fillId="0" borderId="75" xfId="2" applyFont="1" applyBorder="1" applyAlignment="1">
      <alignment horizontal="center" vertical="center" wrapText="1"/>
    </xf>
    <xf numFmtId="0" fontId="12" fillId="0" borderId="47" xfId="2" applyFont="1" applyBorder="1" applyAlignment="1">
      <alignment horizontal="center" vertical="center" wrapText="1"/>
    </xf>
    <xf numFmtId="0" fontId="12" fillId="2" borderId="74" xfId="2" applyFont="1" applyFill="1" applyBorder="1" applyAlignment="1">
      <alignment horizontal="center" vertical="center" wrapText="1"/>
    </xf>
    <xf numFmtId="0" fontId="12" fillId="2" borderId="28" xfId="2" applyFont="1" applyFill="1" applyBorder="1" applyAlignment="1">
      <alignment horizontal="center" vertical="center" wrapText="1"/>
    </xf>
    <xf numFmtId="0" fontId="12" fillId="0" borderId="94" xfId="2" applyFont="1" applyBorder="1" applyAlignment="1">
      <alignment horizontal="center" vertical="center" wrapText="1"/>
    </xf>
    <xf numFmtId="0" fontId="0" fillId="0" borderId="72" xfId="0"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73" xfId="0" applyBorder="1" applyAlignment="1">
      <alignment horizontal="left" vertical="center"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12" fillId="0" borderId="74" xfId="2" applyFont="1" applyBorder="1" applyAlignment="1">
      <alignment horizontal="center" vertical="center"/>
    </xf>
    <xf numFmtId="0" fontId="12" fillId="0" borderId="28" xfId="2" applyFont="1" applyBorder="1" applyAlignment="1">
      <alignment horizontal="center" vertical="center"/>
    </xf>
    <xf numFmtId="14" fontId="12" fillId="0" borderId="93" xfId="2" applyNumberFormat="1" applyFont="1" applyBorder="1" applyAlignment="1">
      <alignment horizontal="center" vertical="center" wrapText="1"/>
    </xf>
    <xf numFmtId="44" fontId="12" fillId="0" borderId="93" xfId="23" applyFont="1" applyFill="1" applyBorder="1" applyAlignment="1">
      <alignment horizontal="center" vertical="center" wrapText="1"/>
    </xf>
    <xf numFmtId="164" fontId="16" fillId="0" borderId="93" xfId="1" applyNumberFormat="1" applyFont="1" applyBorder="1" applyAlignment="1">
      <alignment horizontal="center" vertical="center" wrapText="1"/>
    </xf>
    <xf numFmtId="0" fontId="0" fillId="0" borderId="72" xfId="0" applyFont="1" applyBorder="1" applyAlignment="1">
      <alignment horizontal="left" vertical="center" wrapText="1"/>
    </xf>
    <xf numFmtId="0" fontId="0" fillId="0" borderId="43" xfId="0" applyFont="1" applyBorder="1" applyAlignment="1">
      <alignment horizontal="left" vertical="center" wrapText="1"/>
    </xf>
    <xf numFmtId="0" fontId="0" fillId="0" borderId="44" xfId="0" applyFont="1" applyBorder="1" applyAlignment="1">
      <alignment horizontal="left" vertical="center" wrapText="1"/>
    </xf>
    <xf numFmtId="0" fontId="0" fillId="0" borderId="73" xfId="0" applyFont="1" applyBorder="1" applyAlignment="1">
      <alignment horizontal="left" vertical="center" wrapText="1"/>
    </xf>
    <xf numFmtId="0" fontId="0" fillId="0" borderId="55" xfId="0" applyFont="1" applyBorder="1" applyAlignment="1">
      <alignment horizontal="left" vertical="center" wrapText="1"/>
    </xf>
    <xf numFmtId="0" fontId="0" fillId="0" borderId="56" xfId="0" applyFont="1" applyBorder="1" applyAlignment="1">
      <alignment horizontal="left" vertical="center" wrapText="1"/>
    </xf>
    <xf numFmtId="0" fontId="0" fillId="0" borderId="91" xfId="0" applyBorder="1" applyAlignment="1">
      <alignment horizontal="left" vertical="center" wrapText="1"/>
    </xf>
    <xf numFmtId="0" fontId="0" fillId="0" borderId="2" xfId="0" applyBorder="1" applyAlignment="1">
      <alignment horizontal="left" vertical="center" wrapText="1"/>
    </xf>
    <xf numFmtId="0" fontId="0" fillId="0" borderId="92" xfId="0" applyBorder="1" applyAlignment="1">
      <alignment horizontal="left" vertical="center" wrapText="1"/>
    </xf>
    <xf numFmtId="0" fontId="6" fillId="0" borderId="74" xfId="2" applyFont="1" applyBorder="1" applyAlignment="1">
      <alignment horizontal="center" vertical="center" wrapText="1"/>
    </xf>
    <xf numFmtId="0" fontId="6" fillId="0" borderId="93" xfId="2" applyFont="1" applyBorder="1" applyAlignment="1">
      <alignment horizontal="center" vertical="center" wrapText="1"/>
    </xf>
    <xf numFmtId="44" fontId="12" fillId="0" borderId="96" xfId="23" applyFont="1" applyFill="1" applyBorder="1" applyAlignment="1">
      <alignment horizontal="center" vertical="center" wrapText="1"/>
    </xf>
    <xf numFmtId="44" fontId="12" fillId="0" borderId="99" xfId="23" applyFont="1" applyFill="1" applyBorder="1" applyAlignment="1">
      <alignment horizontal="center" vertical="center" wrapText="1"/>
    </xf>
    <xf numFmtId="164" fontId="16" fillId="0" borderId="97" xfId="1" applyNumberFormat="1" applyFont="1" applyBorder="1" applyAlignment="1">
      <alignment horizontal="center" vertical="center" wrapText="1"/>
    </xf>
    <xf numFmtId="164" fontId="16" fillId="0" borderId="98" xfId="1" applyNumberFormat="1" applyFont="1" applyBorder="1" applyAlignment="1">
      <alignment horizontal="center" vertical="center" wrapText="1"/>
    </xf>
    <xf numFmtId="44" fontId="12" fillId="0" borderId="90" xfId="23" applyFont="1" applyFill="1" applyBorder="1" applyAlignment="1">
      <alignment horizontal="center" vertical="center" wrapText="1"/>
    </xf>
    <xf numFmtId="164" fontId="16" fillId="0" borderId="90" xfId="1" applyNumberFormat="1" applyFont="1" applyBorder="1" applyAlignment="1">
      <alignment horizontal="center" vertical="center" wrapText="1"/>
    </xf>
    <xf numFmtId="0" fontId="12" fillId="0" borderId="72" xfId="0" applyFont="1" applyBorder="1" applyAlignment="1">
      <alignment horizontal="left" vertical="center" wrapText="1"/>
    </xf>
    <xf numFmtId="0" fontId="12" fillId="0" borderId="43" xfId="0" applyFont="1" applyBorder="1" applyAlignment="1">
      <alignment horizontal="left" vertical="center" wrapText="1"/>
    </xf>
    <xf numFmtId="0" fontId="12" fillId="0" borderId="44" xfId="0" applyFont="1" applyBorder="1" applyAlignment="1">
      <alignment horizontal="left" vertical="center" wrapText="1"/>
    </xf>
    <xf numFmtId="0" fontId="12" fillId="0" borderId="73" xfId="0" applyFont="1" applyBorder="1" applyAlignment="1">
      <alignment horizontal="left" vertical="center" wrapText="1"/>
    </xf>
    <xf numFmtId="0" fontId="12" fillId="0" borderId="55" xfId="0" applyFont="1" applyBorder="1" applyAlignment="1">
      <alignment horizontal="left" vertical="center" wrapText="1"/>
    </xf>
    <xf numFmtId="0" fontId="12" fillId="0" borderId="56" xfId="0" applyFont="1" applyBorder="1" applyAlignment="1">
      <alignment horizontal="left" vertical="center" wrapText="1"/>
    </xf>
    <xf numFmtId="0" fontId="1" fillId="0" borderId="76" xfId="0" applyFont="1" applyBorder="1" applyAlignment="1">
      <alignment horizontal="left" vertical="center" wrapText="1"/>
    </xf>
    <xf numFmtId="0" fontId="1" fillId="0" borderId="77" xfId="0" applyFont="1" applyBorder="1" applyAlignment="1">
      <alignment horizontal="left" vertical="center" wrapText="1"/>
    </xf>
    <xf numFmtId="0" fontId="1" fillId="0" borderId="78" xfId="0" applyFont="1" applyBorder="1" applyAlignment="1">
      <alignment horizontal="left" vertical="center" wrapText="1"/>
    </xf>
    <xf numFmtId="0" fontId="24" fillId="0" borderId="5" xfId="0" applyFont="1" applyBorder="1" applyAlignment="1">
      <alignment horizontal="center" vertical="center"/>
    </xf>
    <xf numFmtId="0" fontId="9" fillId="0" borderId="5" xfId="0" applyFont="1" applyBorder="1" applyAlignment="1">
      <alignment horizontal="center" vertical="center" wrapText="1"/>
    </xf>
    <xf numFmtId="0" fontId="24" fillId="5" borderId="9" xfId="0" applyFont="1" applyFill="1" applyBorder="1" applyAlignment="1">
      <alignment horizontal="center" vertical="center"/>
    </xf>
    <xf numFmtId="0" fontId="24" fillId="5" borderId="10" xfId="0" applyFont="1" applyFill="1" applyBorder="1" applyAlignment="1">
      <alignment horizontal="center" vertical="center"/>
    </xf>
    <xf numFmtId="0" fontId="9" fillId="5" borderId="9"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20" fillId="5" borderId="5" xfId="0" applyFont="1" applyFill="1" applyBorder="1" applyAlignment="1">
      <alignment horizontal="center" vertical="center"/>
    </xf>
    <xf numFmtId="0" fontId="0" fillId="5" borderId="5" xfId="0" applyFill="1" applyBorder="1" applyAlignment="1">
      <alignment horizontal="center" vertical="center" wrapText="1"/>
    </xf>
    <xf numFmtId="0" fontId="23" fillId="5" borderId="5" xfId="0" applyFont="1" applyFill="1" applyBorder="1" applyAlignment="1">
      <alignment horizontal="center" vertical="center" wrapText="1"/>
    </xf>
    <xf numFmtId="0" fontId="20" fillId="0" borderId="5" xfId="0" applyFont="1" applyBorder="1" applyAlignment="1">
      <alignment horizontal="center" vertical="center"/>
    </xf>
    <xf numFmtId="0" fontId="20" fillId="0" borderId="9" xfId="0" applyFont="1" applyBorder="1" applyAlignment="1">
      <alignment horizontal="center" vertical="center"/>
    </xf>
    <xf numFmtId="0" fontId="0" fillId="0" borderId="5" xfId="0" applyBorder="1" applyAlignment="1">
      <alignment horizontal="center" wrapText="1"/>
    </xf>
    <xf numFmtId="0" fontId="0" fillId="0" borderId="9" xfId="0" applyBorder="1" applyAlignment="1">
      <alignment horizontal="center" wrapText="1"/>
    </xf>
    <xf numFmtId="0" fontId="20" fillId="5" borderId="9" xfId="0" applyFont="1" applyFill="1" applyBorder="1" applyAlignment="1">
      <alignment horizontal="center" vertical="center"/>
    </xf>
    <xf numFmtId="0" fontId="21" fillId="5" borderId="5"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6" fillId="6" borderId="62" xfId="3" applyFont="1" applyFill="1" applyBorder="1" applyAlignment="1">
      <alignment horizontal="center" vertical="center" wrapText="1"/>
    </xf>
    <xf numFmtId="0" fontId="26" fillId="6" borderId="64" xfId="3" applyFont="1" applyFill="1" applyBorder="1" applyAlignment="1">
      <alignment horizontal="center" vertical="center" wrapText="1"/>
    </xf>
    <xf numFmtId="0" fontId="26" fillId="6" borderId="66" xfId="3" applyFont="1" applyFill="1" applyBorder="1" applyAlignment="1">
      <alignment horizontal="center" vertical="center" wrapText="1"/>
    </xf>
    <xf numFmtId="0" fontId="16" fillId="5" borderId="62" xfId="1" applyFont="1" applyFill="1" applyBorder="1" applyAlignment="1">
      <alignment horizontal="center" vertical="center"/>
    </xf>
    <xf numFmtId="0" fontId="16" fillId="5" borderId="66" xfId="1" applyFont="1" applyFill="1" applyBorder="1" applyAlignment="1">
      <alignment horizontal="center" vertical="center"/>
    </xf>
    <xf numFmtId="0" fontId="0" fillId="0" borderId="53" xfId="0" applyBorder="1" applyAlignment="1">
      <alignment horizontal="center"/>
    </xf>
    <xf numFmtId="0" fontId="0" fillId="0" borderId="68" xfId="0" applyBorder="1" applyAlignment="1">
      <alignment horizontal="center"/>
    </xf>
    <xf numFmtId="0" fontId="0" fillId="0" borderId="69" xfId="0" applyBorder="1" applyAlignment="1">
      <alignment horizontal="center"/>
    </xf>
    <xf numFmtId="0" fontId="16" fillId="5" borderId="63" xfId="1" applyFont="1" applyFill="1" applyBorder="1" applyAlignment="1">
      <alignment horizontal="center" vertical="center"/>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center" vertical="center" wrapText="1"/>
    </xf>
    <xf numFmtId="0" fontId="0" fillId="0" borderId="14" xfId="0" applyBorder="1" applyAlignment="1">
      <alignment horizontal="center" vertical="center" wrapText="1"/>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10" xfId="0" applyBorder="1" applyAlignment="1">
      <alignment horizontal="center" vertical="center" wrapText="1"/>
    </xf>
  </cellXfs>
  <cellStyles count="24">
    <cellStyle name="_x0004_¥" xfId="20"/>
    <cellStyle name="Excel Built-in Normal" xfId="2"/>
    <cellStyle name="lista 3" xfId="21"/>
    <cellStyle name="Moneda" xfId="23" builtinId="4"/>
    <cellStyle name="Normal" xfId="0" builtinId="0"/>
    <cellStyle name="Normal 2" xfId="3"/>
    <cellStyle name="Normal 2 2" xfId="4"/>
    <cellStyle name="Normal 2 3" xfId="5"/>
    <cellStyle name="Normal 2 4" xfId="18"/>
    <cellStyle name="Normal 2 7" xfId="6"/>
    <cellStyle name="Normal 2_ACCIDENTES ABRIL" xfId="7"/>
    <cellStyle name="Normal 3" xfId="8"/>
    <cellStyle name="Normal 4" xfId="9"/>
    <cellStyle name="Normal 5" xfId="10"/>
    <cellStyle name="Normal 6" xfId="11"/>
    <cellStyle name="Normal 7" xfId="1"/>
    <cellStyle name="Normal 7 2" xfId="12"/>
    <cellStyle name="Normal 7 3" xfId="13"/>
    <cellStyle name="Normal 8" xfId="14"/>
    <cellStyle name="Normal 8 2" xfId="15"/>
    <cellStyle name="Normal 9" xfId="16"/>
    <cellStyle name="Porcentaje" xfId="17" builtinId="5"/>
    <cellStyle name="Porcentaje 2" xfId="19"/>
    <cellStyle name="Porcentual 2" xfId="22"/>
  </cellStyles>
  <dxfs count="22">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ont>
        <color rgb="FF00B050"/>
      </font>
    </dxf>
    <dxf>
      <font>
        <color auto="1"/>
      </font>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colors>
    <mruColors>
      <color rgb="FF009900"/>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0</xdr:colOff>
      <xdr:row>4</xdr:row>
      <xdr:rowOff>47625</xdr:rowOff>
    </xdr:from>
    <xdr:to>
      <xdr:col>21</xdr:col>
      <xdr:colOff>0</xdr:colOff>
      <xdr:row>4</xdr:row>
      <xdr:rowOff>171450</xdr:rowOff>
    </xdr:to>
    <xdr:sp macro="" textlink="">
      <xdr:nvSpPr>
        <xdr:cNvPr id="2" name="Rectangle 10">
          <a:extLst>
            <a:ext uri="{FF2B5EF4-FFF2-40B4-BE49-F238E27FC236}">
              <a16:creationId xmlns:a16="http://schemas.microsoft.com/office/drawing/2014/main" id="{00000000-0008-0000-0000-000002000000}"/>
            </a:ext>
          </a:extLst>
        </xdr:cNvPr>
        <xdr:cNvSpPr/>
      </xdr:nvSpPr>
      <xdr:spPr>
        <a:xfrm>
          <a:off x="14916150" y="568325"/>
          <a:ext cx="0" cy="317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PE"/>
        </a:p>
      </xdr:txBody>
    </xdr:sp>
    <xdr:clientData/>
  </xdr:twoCellAnchor>
  <xdr:twoCellAnchor>
    <xdr:from>
      <xdr:col>21</xdr:col>
      <xdr:colOff>0</xdr:colOff>
      <xdr:row>4</xdr:row>
      <xdr:rowOff>47625</xdr:rowOff>
    </xdr:from>
    <xdr:to>
      <xdr:col>21</xdr:col>
      <xdr:colOff>0</xdr:colOff>
      <xdr:row>4</xdr:row>
      <xdr:rowOff>171450</xdr:rowOff>
    </xdr:to>
    <xdr:sp macro="" textlink="">
      <xdr:nvSpPr>
        <xdr:cNvPr id="3" name="Rectangle 10">
          <a:extLst>
            <a:ext uri="{FF2B5EF4-FFF2-40B4-BE49-F238E27FC236}">
              <a16:creationId xmlns:a16="http://schemas.microsoft.com/office/drawing/2014/main" id="{00000000-0008-0000-0000-000003000000}"/>
            </a:ext>
          </a:extLst>
        </xdr:cNvPr>
        <xdr:cNvSpPr/>
      </xdr:nvSpPr>
      <xdr:spPr>
        <a:xfrm>
          <a:off x="14916150" y="568325"/>
          <a:ext cx="0" cy="317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PE"/>
        </a:p>
      </xdr:txBody>
    </xdr:sp>
    <xdr:clientData/>
  </xdr:twoCellAnchor>
  <xdr:twoCellAnchor editAs="oneCell">
    <xdr:from>
      <xdr:col>1</xdr:col>
      <xdr:colOff>848165</xdr:colOff>
      <xdr:row>0</xdr:row>
      <xdr:rowOff>34638</xdr:rowOff>
    </xdr:from>
    <xdr:to>
      <xdr:col>3</xdr:col>
      <xdr:colOff>288636</xdr:colOff>
      <xdr:row>2</xdr:row>
      <xdr:rowOff>207818</xdr:rowOff>
    </xdr:to>
    <xdr:pic>
      <xdr:nvPicPr>
        <xdr:cNvPr id="4" name="340 Imagen" descr="D:\KAREN TENAZOA\Logo Palmas.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740" t="6474"/>
        <a:stretch>
          <a:fillRect/>
        </a:stretch>
      </xdr:blipFill>
      <xdr:spPr bwMode="auto">
        <a:xfrm>
          <a:off x="1390801" y="34638"/>
          <a:ext cx="1310835" cy="6349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723900</xdr:colOff>
      <xdr:row>19</xdr:row>
      <xdr:rowOff>0</xdr:rowOff>
    </xdr:from>
    <xdr:to>
      <xdr:col>6</xdr:col>
      <xdr:colOff>565150</xdr:colOff>
      <xdr:row>19</xdr:row>
      <xdr:rowOff>0</xdr:rowOff>
    </xdr:to>
    <xdr:sp macro="" textlink="">
      <xdr:nvSpPr>
        <xdr:cNvPr id="2" name="CuadroTexto 47">
          <a:extLst>
            <a:ext uri="{FF2B5EF4-FFF2-40B4-BE49-F238E27FC236}">
              <a16:creationId xmlns:a16="http://schemas.microsoft.com/office/drawing/2014/main" id="{2DC8875C-644F-4440-8BDC-455AF0F6F17E}"/>
            </a:ext>
          </a:extLst>
        </xdr:cNvPr>
        <xdr:cNvSpPr txBox="1">
          <a:spLocks noChangeArrowheads="1"/>
        </xdr:cNvSpPr>
      </xdr:nvSpPr>
      <xdr:spPr bwMode="auto">
        <a:xfrm>
          <a:off x="6172200" y="12509500"/>
          <a:ext cx="2641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es-PE" sz="1100" b="0" i="0" u="none" strike="noStrike" baseline="0">
              <a:solidFill>
                <a:srgbClr val="000000"/>
              </a:solidFill>
              <a:latin typeface="Calibri"/>
              <a:cs typeface="Calibri"/>
            </a:rPr>
            <a:t> * 100</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WINDOWS\TEMP\Dia28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Documents%20and%20Settings\Cmonteverde\Configuraci&#243;n%20local\Archivos%20temporales%20de%20Internet\OLK25\DOCUME~1\CRUBIN~1.TAS\CONFIG~1\Temp\notes29331C\G-DILIBE\RES_OPER\AREAS\HARINA\ENERO\H-SEM-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Documents%20and%20Settings\Rnassi\Configuraci&#243;n%20local\Archivos%20temporales%20de%20Internet\OLK66\DOCUME~1\CRUBIN~1.TAS\CONFIG~1\Temp\notes29331C\G-DILIBE\RES_OPER\AREAS\HARINA\ENERO\H-SEM-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efatura\cjefatura\A&#241;o2002\Exi-Jul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Documents%20and%20Settings\Rnassi\Configuraci&#243;n%20local\Archivos%20temporales%20de%20Internet\OLK66\DOCUME~1\CRUBIN~1.TAS\CONFIG~1\Temp\notes29331C\G-DILIBE\RES_OPER\AREAS\CONSERV\ENERO\C-29-3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Jefatura\cjefatura\A&#241;o2002\Exi-Nov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Documents%20and%20Settings\jarroe\Configuraci&#243;n%20local\Archivos%20temporales%20de%20Internet\Content.IE5\89ABCDEF\DOCUME~1\CRUBIN~1.TAS\CONFIG~1\Temp\notes29331C\G-DILIBE\RES_OPER\AREAS\HARINA\MARZO\H-SEM-1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Documents%20and%20Settings\jarroe\Configuraci&#243;n%20local\Archivos%20temporales%20de%20Internet\Content.IE5\89ABCDEF\DOCUME~1\CRUBIN~1.TAS\CONFIG~1\Temp\notes29331C\G-DILIBE\RES_OPER\AREAS\HARINA\ENERO\H-SEM-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0.10.10.18\Users\slozano\AppData\Local\Microsoft\Windows\Temporary%20Internet%20Files\Content.Outlook\MADRD8LP\Informe%20General.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Documents%20and%20Settings\jarroe\Configuraci&#243;n%20local\Archivos%20temporales%20de%20Internet\Content.IE5\89ABCDEF\DOCUME~1\CRUBIN~1.TAS\CONFIG~1\Temp\notes29331C\G-DILIBE\RES_OPER\AREAS\CONSERV\ENERO\C-29-3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WINDOWS\TEMP\msema\LIM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cuments%20and%20Settings\Cmonteverde\Configuraci&#243;n%20local\Archivos%20temporales%20de%20Internet\OLK25\DOCUME~1\CRUBIN~1.TAS\CONFIG~1\Temp\notes29331C\G-DILIBE\RES_OPER\AREAS\CONSERV\ENERO\C-29-3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10.10.18\Documents%20and%20Settings\oalvarez\Configuraci&#243;n%20local\Archivos%20temporales%20de%20Internet\OLKCF\INF-Nov20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Jefatura\CJefatura\A&#241;o2003\Exi-Dic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4F26F1BC\AREA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Tasa_lima\Contraloria\Mis%20documentos\Proyectos\P1.ProAlmex\DatosMovimientosAlmex99_2001\OctavoEnvio\CAS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EFATURA\C\A&#209;O1999\MOVIALC9.WK4"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ARROZ.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asa_lima\gerencia\Mis%20documentos\Proyectos\P1.ProAlmex\DatosMovimientosAlmex99_2001\OctavoEnvio\CASO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efatura\CJefatura\A&#241;o2003\Exi-Oct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Documents%20and%20Settings\Rnassi\Configuraci&#243;n%20local\Archivos%20temporales%20de%20Internet\OLK66\DOCUME~1\CRUBIN~1.TAS\CONFIG~1\Temp\notes29331C\G-DILIBE\RES_OPER\AREAS\HARINA\MARZO\H-SEM-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asa_lima\gerenciaderrhh\Mis%20documentos\Proyectos\P1.ProAlmex\DatosMovimientosAlmex99_2001\OctavoEnvio\CASO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Jefatura\cjefatura\A&#241;o2002\Exi-Ago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Mayorist"/>
    </sheetNames>
    <sheetDataSet>
      <sheetData sheetId="0" refreshError="1">
        <row r="18">
          <cell r="Y18">
            <v>1248</v>
          </cell>
          <cell r="Z18">
            <v>0.45</v>
          </cell>
          <cell r="AA18" t="str">
            <v>|</v>
          </cell>
          <cell r="AB18">
            <v>1106</v>
          </cell>
          <cell r="AC18">
            <v>0.45</v>
          </cell>
          <cell r="AD18" t="str">
            <v>|</v>
          </cell>
          <cell r="AE18">
            <v>1286</v>
          </cell>
          <cell r="AF18">
            <v>0.46</v>
          </cell>
          <cell r="AG18" t="str">
            <v>|</v>
          </cell>
          <cell r="AH18">
            <v>0</v>
          </cell>
          <cell r="AI18">
            <v>0</v>
          </cell>
        </row>
        <row r="19">
          <cell r="Y19">
            <v>0</v>
          </cell>
          <cell r="Z19">
            <v>0.8</v>
          </cell>
          <cell r="AA19" t="str">
            <v>|</v>
          </cell>
          <cell r="AB19">
            <v>0</v>
          </cell>
          <cell r="AC19">
            <v>0.75</v>
          </cell>
          <cell r="AD19" t="str">
            <v>|</v>
          </cell>
          <cell r="AE19">
            <v>0</v>
          </cell>
          <cell r="AF19">
            <v>0.8</v>
          </cell>
          <cell r="AG19" t="str">
            <v>|</v>
          </cell>
          <cell r="AH19">
            <v>0</v>
          </cell>
          <cell r="AI19">
            <v>0</v>
          </cell>
        </row>
        <row r="20">
          <cell r="Y20">
            <v>279</v>
          </cell>
          <cell r="Z20">
            <v>0.28000000000000003</v>
          </cell>
          <cell r="AA20" t="str">
            <v>|</v>
          </cell>
          <cell r="AB20">
            <v>232</v>
          </cell>
          <cell r="AC20">
            <v>0.28999999999999998</v>
          </cell>
          <cell r="AD20" t="str">
            <v>|</v>
          </cell>
          <cell r="AE20">
            <v>334</v>
          </cell>
          <cell r="AF20">
            <v>0.28000000000000003</v>
          </cell>
          <cell r="AG20" t="str">
            <v>|</v>
          </cell>
          <cell r="AH20">
            <v>0</v>
          </cell>
          <cell r="AI20">
            <v>0</v>
          </cell>
        </row>
        <row r="21">
          <cell r="Y21">
            <v>10</v>
          </cell>
          <cell r="Z21">
            <v>0.43</v>
          </cell>
          <cell r="AA21" t="str">
            <v>|</v>
          </cell>
          <cell r="AB21">
            <v>29</v>
          </cell>
          <cell r="AC21">
            <v>0.43</v>
          </cell>
          <cell r="AD21" t="str">
            <v>|</v>
          </cell>
          <cell r="AE21">
            <v>42</v>
          </cell>
          <cell r="AF21">
            <v>0.45</v>
          </cell>
          <cell r="AG21" t="str">
            <v>|</v>
          </cell>
          <cell r="AH21">
            <v>0</v>
          </cell>
          <cell r="AI21">
            <v>0</v>
          </cell>
        </row>
        <row r="22">
          <cell r="Y22">
            <v>55</v>
          </cell>
          <cell r="Z22">
            <v>0.5</v>
          </cell>
          <cell r="AA22" t="str">
            <v>|</v>
          </cell>
          <cell r="AB22">
            <v>81</v>
          </cell>
          <cell r="AC22">
            <v>0.53</v>
          </cell>
          <cell r="AD22" t="str">
            <v>|</v>
          </cell>
          <cell r="AE22">
            <v>37</v>
          </cell>
          <cell r="AF22">
            <v>0.53</v>
          </cell>
          <cell r="AG22" t="str">
            <v>|</v>
          </cell>
          <cell r="AH22">
            <v>0</v>
          </cell>
          <cell r="AI22">
            <v>0</v>
          </cell>
        </row>
        <row r="23">
          <cell r="AA23" t="str">
            <v>|</v>
          </cell>
          <cell r="AD23" t="str">
            <v>|</v>
          </cell>
          <cell r="AG23" t="str">
            <v>|</v>
          </cell>
        </row>
        <row r="24">
          <cell r="AA24" t="str">
            <v>|</v>
          </cell>
          <cell r="AD24" t="str">
            <v>|</v>
          </cell>
          <cell r="AG24" t="str">
            <v>|</v>
          </cell>
        </row>
        <row r="25">
          <cell r="Y25">
            <v>8</v>
          </cell>
          <cell r="Z25">
            <v>4.75</v>
          </cell>
          <cell r="AA25" t="str">
            <v>|</v>
          </cell>
          <cell r="AB25">
            <v>31</v>
          </cell>
          <cell r="AC25">
            <v>4.75</v>
          </cell>
          <cell r="AD25" t="str">
            <v>|</v>
          </cell>
          <cell r="AE25">
            <v>56</v>
          </cell>
          <cell r="AF25">
            <v>4.25</v>
          </cell>
          <cell r="AG25" t="str">
            <v>|</v>
          </cell>
          <cell r="AH25">
            <v>0</v>
          </cell>
          <cell r="AI25">
            <v>0</v>
          </cell>
        </row>
        <row r="26">
          <cell r="Y26">
            <v>430</v>
          </cell>
          <cell r="Z26">
            <v>0.75</v>
          </cell>
          <cell r="AA26" t="str">
            <v>|</v>
          </cell>
          <cell r="AB26">
            <v>448</v>
          </cell>
          <cell r="AC26">
            <v>0.65</v>
          </cell>
          <cell r="AD26" t="str">
            <v>|</v>
          </cell>
          <cell r="AE26">
            <v>539</v>
          </cell>
          <cell r="AF26">
            <v>0.7</v>
          </cell>
          <cell r="AG26" t="str">
            <v>|</v>
          </cell>
          <cell r="AH26">
            <v>0</v>
          </cell>
          <cell r="AI26">
            <v>0</v>
          </cell>
        </row>
        <row r="27">
          <cell r="Y27">
            <v>307</v>
          </cell>
          <cell r="Z27">
            <v>1.07</v>
          </cell>
          <cell r="AA27" t="str">
            <v>|</v>
          </cell>
          <cell r="AB27">
            <v>283</v>
          </cell>
          <cell r="AC27">
            <v>1.07</v>
          </cell>
          <cell r="AD27" t="str">
            <v>|</v>
          </cell>
          <cell r="AE27">
            <v>241</v>
          </cell>
          <cell r="AF27">
            <v>1.1100000000000001</v>
          </cell>
          <cell r="AG27" t="str">
            <v>|</v>
          </cell>
          <cell r="AH27">
            <v>0</v>
          </cell>
          <cell r="AI27">
            <v>0</v>
          </cell>
        </row>
        <row r="28">
          <cell r="Y28">
            <v>27</v>
          </cell>
          <cell r="Z28">
            <v>1.92</v>
          </cell>
          <cell r="AA28" t="str">
            <v>|</v>
          </cell>
          <cell r="AB28">
            <v>34</v>
          </cell>
          <cell r="AC28">
            <v>1.92</v>
          </cell>
          <cell r="AD28" t="str">
            <v>|</v>
          </cell>
          <cell r="AE28">
            <v>71</v>
          </cell>
          <cell r="AF28">
            <v>1.92</v>
          </cell>
          <cell r="AG28" t="str">
            <v>|</v>
          </cell>
          <cell r="AH28">
            <v>0</v>
          </cell>
          <cell r="AI28">
            <v>0</v>
          </cell>
        </row>
        <row r="29">
          <cell r="Y29">
            <v>89</v>
          </cell>
          <cell r="Z29">
            <v>0.46</v>
          </cell>
          <cell r="AA29" t="str">
            <v>|</v>
          </cell>
          <cell r="AB29">
            <v>206</v>
          </cell>
          <cell r="AC29">
            <v>0.39</v>
          </cell>
          <cell r="AD29" t="str">
            <v>|</v>
          </cell>
          <cell r="AE29">
            <v>222</v>
          </cell>
          <cell r="AF29">
            <v>0.39</v>
          </cell>
          <cell r="AG29" t="str">
            <v>|</v>
          </cell>
          <cell r="AH29">
            <v>0</v>
          </cell>
          <cell r="AI29">
            <v>0</v>
          </cell>
        </row>
        <row r="30">
          <cell r="Y30">
            <v>97</v>
          </cell>
          <cell r="Z30">
            <v>0.85</v>
          </cell>
          <cell r="AA30" t="str">
            <v>|</v>
          </cell>
          <cell r="AB30">
            <v>84</v>
          </cell>
          <cell r="AC30">
            <v>0.85</v>
          </cell>
          <cell r="AD30" t="str">
            <v>|</v>
          </cell>
          <cell r="AE30">
            <v>136</v>
          </cell>
          <cell r="AF30">
            <v>0.8</v>
          </cell>
          <cell r="AG30" t="str">
            <v>|</v>
          </cell>
          <cell r="AH30">
            <v>0</v>
          </cell>
          <cell r="AI30">
            <v>0</v>
          </cell>
        </row>
        <row r="31">
          <cell r="AA31" t="str">
            <v>|</v>
          </cell>
          <cell r="AD31" t="str">
            <v>|</v>
          </cell>
          <cell r="AG31" t="str">
            <v>|</v>
          </cell>
        </row>
        <row r="32">
          <cell r="AA32" t="str">
            <v>|</v>
          </cell>
          <cell r="AD32" t="str">
            <v>|</v>
          </cell>
          <cell r="AG32" t="str">
            <v>|</v>
          </cell>
        </row>
        <row r="33">
          <cell r="Y33">
            <v>34</v>
          </cell>
          <cell r="Z33">
            <v>0.63</v>
          </cell>
          <cell r="AA33" t="str">
            <v>|</v>
          </cell>
          <cell r="AB33">
            <v>49</v>
          </cell>
          <cell r="AC33">
            <v>0.65</v>
          </cell>
          <cell r="AD33" t="str">
            <v>|</v>
          </cell>
          <cell r="AE33">
            <v>42</v>
          </cell>
          <cell r="AF33">
            <v>0.65</v>
          </cell>
          <cell r="AG33" t="str">
            <v>|</v>
          </cell>
          <cell r="AH33">
            <v>0</v>
          </cell>
          <cell r="AI33">
            <v>0</v>
          </cell>
        </row>
        <row r="34">
          <cell r="Y34">
            <v>26</v>
          </cell>
          <cell r="Z34">
            <v>0.45</v>
          </cell>
          <cell r="AA34" t="str">
            <v>|</v>
          </cell>
          <cell r="AB34">
            <v>64</v>
          </cell>
          <cell r="AC34">
            <v>0.45</v>
          </cell>
          <cell r="AD34" t="str">
            <v>|</v>
          </cell>
          <cell r="AE34">
            <v>10</v>
          </cell>
          <cell r="AF34">
            <v>0.45</v>
          </cell>
          <cell r="AG34" t="str">
            <v>|</v>
          </cell>
          <cell r="AH34">
            <v>0</v>
          </cell>
          <cell r="AI34">
            <v>0</v>
          </cell>
        </row>
        <row r="35">
          <cell r="Y35">
            <v>29</v>
          </cell>
          <cell r="Z35">
            <v>1.05</v>
          </cell>
          <cell r="AA35" t="str">
            <v>|</v>
          </cell>
          <cell r="AB35">
            <v>24</v>
          </cell>
          <cell r="AC35">
            <v>0.9</v>
          </cell>
          <cell r="AD35" t="str">
            <v>|</v>
          </cell>
          <cell r="AE35">
            <v>35</v>
          </cell>
          <cell r="AF35">
            <v>0.9</v>
          </cell>
          <cell r="AG35" t="str">
            <v>|</v>
          </cell>
          <cell r="AH35">
            <v>0</v>
          </cell>
          <cell r="AI35">
            <v>0</v>
          </cell>
        </row>
        <row r="36">
          <cell r="AA36" t="str">
            <v>|</v>
          </cell>
          <cell r="AD36" t="str">
            <v>|</v>
          </cell>
          <cell r="AG36" t="str">
            <v>|</v>
          </cell>
        </row>
        <row r="37">
          <cell r="AA37" t="str">
            <v>|</v>
          </cell>
          <cell r="AD37" t="str">
            <v>|</v>
          </cell>
          <cell r="AG37" t="str">
            <v>|</v>
          </cell>
        </row>
        <row r="38">
          <cell r="Y38">
            <v>15</v>
          </cell>
          <cell r="Z38">
            <v>0.91</v>
          </cell>
          <cell r="AA38" t="str">
            <v>|</v>
          </cell>
          <cell r="AB38">
            <v>281</v>
          </cell>
          <cell r="AC38">
            <v>0.83</v>
          </cell>
          <cell r="AD38" t="str">
            <v>|</v>
          </cell>
          <cell r="AE38">
            <v>157</v>
          </cell>
          <cell r="AF38">
            <v>0.83</v>
          </cell>
          <cell r="AG38" t="str">
            <v>|</v>
          </cell>
          <cell r="AH38">
            <v>0</v>
          </cell>
          <cell r="AI38">
            <v>0</v>
          </cell>
        </row>
        <row r="39">
          <cell r="Y39">
            <v>0</v>
          </cell>
          <cell r="Z39">
            <v>1.05</v>
          </cell>
          <cell r="AA39" t="str">
            <v>|</v>
          </cell>
          <cell r="AB39">
            <v>302</v>
          </cell>
          <cell r="AC39">
            <v>1.05</v>
          </cell>
          <cell r="AD39" t="str">
            <v>|</v>
          </cell>
          <cell r="AE39">
            <v>348</v>
          </cell>
          <cell r="AF39">
            <v>0.98</v>
          </cell>
          <cell r="AG39" t="str">
            <v>|</v>
          </cell>
          <cell r="AH39">
            <v>0</v>
          </cell>
          <cell r="AI39">
            <v>0</v>
          </cell>
        </row>
        <row r="40">
          <cell r="Y40">
            <v>0</v>
          </cell>
          <cell r="Z40">
            <v>0</v>
          </cell>
          <cell r="AA40" t="str">
            <v>|</v>
          </cell>
          <cell r="AB40">
            <v>0</v>
          </cell>
          <cell r="AC40">
            <v>0</v>
          </cell>
          <cell r="AD40" t="str">
            <v>|</v>
          </cell>
          <cell r="AE40">
            <v>0</v>
          </cell>
          <cell r="AF40">
            <v>0</v>
          </cell>
          <cell r="AG40" t="str">
            <v>|</v>
          </cell>
          <cell r="AH40">
            <v>0</v>
          </cell>
          <cell r="AI40">
            <v>0</v>
          </cell>
        </row>
        <row r="41">
          <cell r="Y41">
            <v>273</v>
          </cell>
          <cell r="Z41">
            <v>1.4</v>
          </cell>
          <cell r="AA41" t="str">
            <v>|</v>
          </cell>
          <cell r="AB41">
            <v>151</v>
          </cell>
          <cell r="AC41">
            <v>1.38</v>
          </cell>
          <cell r="AD41" t="str">
            <v>|</v>
          </cell>
          <cell r="AE41">
            <v>278</v>
          </cell>
          <cell r="AF41">
            <v>1.4</v>
          </cell>
          <cell r="AG41" t="str">
            <v>|</v>
          </cell>
          <cell r="AH41">
            <v>0</v>
          </cell>
          <cell r="AI41">
            <v>0</v>
          </cell>
          <cell r="AR41" t="str">
            <v xml:space="preserve">  LIMON SUTIL</v>
          </cell>
          <cell r="AS41" t="str">
            <v>KG.</v>
          </cell>
          <cell r="AT41">
            <v>0.83</v>
          </cell>
        </row>
        <row r="42">
          <cell r="Y42">
            <v>59</v>
          </cell>
          <cell r="Z42">
            <v>3.49</v>
          </cell>
          <cell r="AA42" t="str">
            <v>|</v>
          </cell>
          <cell r="AB42">
            <v>9</v>
          </cell>
          <cell r="AC42">
            <v>3.58</v>
          </cell>
          <cell r="AD42" t="str">
            <v>|</v>
          </cell>
          <cell r="AE42">
            <v>61</v>
          </cell>
          <cell r="AF42">
            <v>3.41</v>
          </cell>
          <cell r="AG42" t="str">
            <v>|</v>
          </cell>
          <cell r="AH42">
            <v>0</v>
          </cell>
          <cell r="AI42">
            <v>0</v>
          </cell>
          <cell r="AR42" t="str">
            <v xml:space="preserve">  MANDARINA CON PEPA</v>
          </cell>
          <cell r="AS42" t="str">
            <v>KG.</v>
          </cell>
          <cell r="AT42">
            <v>0.98</v>
          </cell>
        </row>
        <row r="43">
          <cell r="Y43">
            <v>302</v>
          </cell>
          <cell r="Z43">
            <v>0.54</v>
          </cell>
          <cell r="AA43" t="str">
            <v>|</v>
          </cell>
          <cell r="AB43">
            <v>124</v>
          </cell>
          <cell r="AC43">
            <v>0.54</v>
          </cell>
          <cell r="AD43" t="str">
            <v>|</v>
          </cell>
          <cell r="AE43">
            <v>247</v>
          </cell>
          <cell r="AF43">
            <v>0.54</v>
          </cell>
          <cell r="AG43" t="str">
            <v>|</v>
          </cell>
          <cell r="AH43">
            <v>0</v>
          </cell>
          <cell r="AI43">
            <v>0</v>
          </cell>
          <cell r="AR43" t="str">
            <v xml:space="preserve">  MANGO</v>
          </cell>
          <cell r="AS43" t="str">
            <v>KG.</v>
          </cell>
          <cell r="AT43">
            <v>0</v>
          </cell>
        </row>
        <row r="44">
          <cell r="Y44">
            <v>70</v>
          </cell>
          <cell r="Z44">
            <v>2.21</v>
          </cell>
          <cell r="AA44" t="str">
            <v>|</v>
          </cell>
          <cell r="AB44">
            <v>466</v>
          </cell>
          <cell r="AC44">
            <v>2.04</v>
          </cell>
          <cell r="AD44" t="str">
            <v>|</v>
          </cell>
          <cell r="AE44">
            <v>44</v>
          </cell>
          <cell r="AF44">
            <v>1.96</v>
          </cell>
          <cell r="AG44" t="str">
            <v>|</v>
          </cell>
          <cell r="AH44">
            <v>0</v>
          </cell>
          <cell r="AI44">
            <v>0</v>
          </cell>
          <cell r="AR44" t="str">
            <v xml:space="preserve">  MANZANA CORRIENTE</v>
          </cell>
          <cell r="AS44" t="str">
            <v>KG.</v>
          </cell>
          <cell r="AT44">
            <v>1.4</v>
          </cell>
        </row>
        <row r="45">
          <cell r="Y45">
            <v>119</v>
          </cell>
          <cell r="Z45">
            <v>0.92</v>
          </cell>
          <cell r="AA45" t="str">
            <v>|</v>
          </cell>
          <cell r="AB45">
            <v>154</v>
          </cell>
          <cell r="AC45">
            <v>0.94</v>
          </cell>
          <cell r="AD45" t="str">
            <v>|</v>
          </cell>
          <cell r="AE45">
            <v>141</v>
          </cell>
          <cell r="AF45">
            <v>0.96</v>
          </cell>
          <cell r="AG45" t="str">
            <v>|</v>
          </cell>
          <cell r="AH45">
            <v>0</v>
          </cell>
          <cell r="AI45">
            <v>0</v>
          </cell>
          <cell r="AR45" t="str">
            <v xml:space="preserve">  NARANJA PARA JUGO</v>
          </cell>
          <cell r="AS45" t="str">
            <v>KG.</v>
          </cell>
          <cell r="AT45">
            <v>0.54</v>
          </cell>
        </row>
        <row r="46">
          <cell r="Y46">
            <v>69</v>
          </cell>
          <cell r="Z46">
            <v>0.79</v>
          </cell>
          <cell r="AA46" t="str">
            <v>|</v>
          </cell>
          <cell r="AB46">
            <v>112</v>
          </cell>
          <cell r="AC46">
            <v>0.79</v>
          </cell>
          <cell r="AD46" t="str">
            <v>|</v>
          </cell>
          <cell r="AE46">
            <v>75</v>
          </cell>
          <cell r="AF46">
            <v>0.83</v>
          </cell>
          <cell r="AG46" t="str">
            <v>|</v>
          </cell>
          <cell r="AH46">
            <v>0</v>
          </cell>
          <cell r="AI46">
            <v>0</v>
          </cell>
          <cell r="AR46" t="str">
            <v xml:space="preserve">  PALTA FUERTE</v>
          </cell>
          <cell r="AS46" t="str">
            <v>KG.</v>
          </cell>
          <cell r="AT46">
            <v>1.96</v>
          </cell>
        </row>
        <row r="47">
          <cell r="Y47">
            <v>166</v>
          </cell>
          <cell r="Z47">
            <v>0.64</v>
          </cell>
          <cell r="AA47" t="str">
            <v>|</v>
          </cell>
          <cell r="AB47">
            <v>61</v>
          </cell>
          <cell r="AC47">
            <v>0.62</v>
          </cell>
          <cell r="AD47" t="str">
            <v>|</v>
          </cell>
          <cell r="AE47">
            <v>117</v>
          </cell>
          <cell r="AF47">
            <v>0.62</v>
          </cell>
          <cell r="AG47" t="str">
            <v>|</v>
          </cell>
          <cell r="AH47">
            <v>0</v>
          </cell>
          <cell r="AI47">
            <v>0</v>
          </cell>
          <cell r="AR47" t="str">
            <v xml:space="preserve">  PAPAYA</v>
          </cell>
          <cell r="AS47" t="str">
            <v>KG.</v>
          </cell>
          <cell r="AT47">
            <v>0.96</v>
          </cell>
        </row>
        <row r="48">
          <cell r="Y48">
            <v>0</v>
          </cell>
          <cell r="Z48">
            <v>0.68</v>
          </cell>
          <cell r="AA48" t="str">
            <v>|</v>
          </cell>
          <cell r="AB48">
            <v>44</v>
          </cell>
          <cell r="AC48">
            <v>0.68</v>
          </cell>
          <cell r="AD48" t="str">
            <v>|</v>
          </cell>
          <cell r="AE48">
            <v>19</v>
          </cell>
          <cell r="AF48">
            <v>0.68</v>
          </cell>
          <cell r="AG48" t="str">
            <v>|</v>
          </cell>
          <cell r="AH48">
            <v>0</v>
          </cell>
          <cell r="AI48">
            <v>0</v>
          </cell>
          <cell r="AR48" t="str">
            <v xml:space="preserve">  PIÑA</v>
          </cell>
          <cell r="AS48" t="str">
            <v>KG.</v>
          </cell>
          <cell r="AT48">
            <v>0.83</v>
          </cell>
        </row>
        <row r="49">
          <cell r="Y49">
            <v>31</v>
          </cell>
          <cell r="Z49">
            <v>1.21</v>
          </cell>
          <cell r="AA49" t="str">
            <v>|</v>
          </cell>
          <cell r="AB49">
            <v>45</v>
          </cell>
          <cell r="AC49">
            <v>1.25</v>
          </cell>
          <cell r="AD49" t="str">
            <v>|</v>
          </cell>
          <cell r="AE49">
            <v>14</v>
          </cell>
          <cell r="AF49">
            <v>1.25</v>
          </cell>
          <cell r="AG49" t="str">
            <v>|</v>
          </cell>
          <cell r="AH49">
            <v>0</v>
          </cell>
          <cell r="AI49">
            <v>0</v>
          </cell>
          <cell r="AR49" t="str">
            <v xml:space="preserve">  PLATANO DE SEDA</v>
          </cell>
          <cell r="AS49" t="str">
            <v>KG.</v>
          </cell>
          <cell r="AT49">
            <v>0.62</v>
          </cell>
        </row>
        <row r="50">
          <cell r="AR50" t="str">
            <v xml:space="preserve">  SANDIA</v>
          </cell>
          <cell r="AS50" t="str">
            <v>KG.</v>
          </cell>
          <cell r="AT50">
            <v>0.68</v>
          </cell>
        </row>
        <row r="51">
          <cell r="AR51" t="str">
            <v xml:space="preserve">  UVA</v>
          </cell>
          <cell r="AS51" t="str">
            <v>KG.</v>
          </cell>
          <cell r="AT51">
            <v>1.25</v>
          </cell>
        </row>
        <row r="52">
          <cell r="Z52">
            <v>7.7</v>
          </cell>
          <cell r="AA52" t="str">
            <v>|</v>
          </cell>
          <cell r="AC52">
            <v>7.7</v>
          </cell>
          <cell r="AD52" t="str">
            <v>|</v>
          </cell>
          <cell r="AF52">
            <v>7.7</v>
          </cell>
          <cell r="AG52" t="str">
            <v>|</v>
          </cell>
          <cell r="AI52">
            <v>7.4</v>
          </cell>
        </row>
        <row r="53">
          <cell r="AA53" t="str">
            <v>|</v>
          </cell>
          <cell r="AD53" t="str">
            <v>|</v>
          </cell>
          <cell r="AG53" t="str">
            <v>|</v>
          </cell>
        </row>
        <row r="54">
          <cell r="Z54">
            <v>4.5999999999999996</v>
          </cell>
          <cell r="AA54" t="str">
            <v>|</v>
          </cell>
          <cell r="AC54">
            <v>4.5999999999999996</v>
          </cell>
          <cell r="AD54" t="str">
            <v>|</v>
          </cell>
          <cell r="AF54">
            <v>4.5999999999999996</v>
          </cell>
          <cell r="AG54" t="str">
            <v>|</v>
          </cell>
          <cell r="AI54">
            <v>4.72</v>
          </cell>
        </row>
        <row r="55">
          <cell r="AA55" t="str">
            <v>|</v>
          </cell>
          <cell r="AD55" t="str">
            <v>|</v>
          </cell>
          <cell r="AG55" t="str">
            <v>|</v>
          </cell>
        </row>
        <row r="56">
          <cell r="Z56">
            <v>6.3</v>
          </cell>
          <cell r="AA56" t="str">
            <v>|</v>
          </cell>
          <cell r="AC56">
            <v>6.3</v>
          </cell>
          <cell r="AD56" t="str">
            <v>|</v>
          </cell>
          <cell r="AF56">
            <v>6.3</v>
          </cell>
          <cell r="AG56" t="str">
            <v>|</v>
          </cell>
          <cell r="AI56">
            <v>6.7</v>
          </cell>
        </row>
        <row r="57">
          <cell r="AA57" t="str">
            <v>|</v>
          </cell>
          <cell r="AD57" t="str">
            <v>|</v>
          </cell>
          <cell r="AG57" t="str">
            <v>|</v>
          </cell>
        </row>
        <row r="58">
          <cell r="AA58" t="str">
            <v>|</v>
          </cell>
          <cell r="AD58" t="str">
            <v>|</v>
          </cell>
          <cell r="AG58" t="str">
            <v>|</v>
          </cell>
        </row>
        <row r="59">
          <cell r="AA59" t="str">
            <v>|</v>
          </cell>
          <cell r="AD59" t="str">
            <v>|</v>
          </cell>
          <cell r="AG59" t="str">
            <v>|</v>
          </cell>
        </row>
        <row r="60">
          <cell r="AA60" t="str">
            <v>|</v>
          </cell>
          <cell r="AD60" t="str">
            <v>|</v>
          </cell>
          <cell r="AG60" t="str">
            <v>|</v>
          </cell>
        </row>
        <row r="61">
          <cell r="Y61">
            <v>521</v>
          </cell>
          <cell r="Z61">
            <v>3.4521999999999999</v>
          </cell>
          <cell r="AA61" t="str">
            <v>|</v>
          </cell>
          <cell r="AB61">
            <v>520</v>
          </cell>
          <cell r="AC61">
            <v>3.4521999999999999</v>
          </cell>
          <cell r="AD61" t="str">
            <v>|</v>
          </cell>
          <cell r="AE61">
            <v>675</v>
          </cell>
          <cell r="AF61">
            <v>3.5505999999999998</v>
          </cell>
          <cell r="AG61" t="str">
            <v>|</v>
          </cell>
          <cell r="AH61">
            <v>320</v>
          </cell>
          <cell r="AI61">
            <v>0</v>
          </cell>
        </row>
        <row r="62">
          <cell r="Z62">
            <v>3.25</v>
          </cell>
          <cell r="AA62" t="str">
            <v>|</v>
          </cell>
          <cell r="AC62">
            <v>3.25</v>
          </cell>
          <cell r="AD62" t="str">
            <v>|</v>
          </cell>
          <cell r="AF62">
            <v>3.25</v>
          </cell>
          <cell r="AG62" t="str">
            <v>|</v>
          </cell>
          <cell r="AI62">
            <v>3.3</v>
          </cell>
        </row>
        <row r="63">
          <cell r="Y63">
            <v>2</v>
          </cell>
          <cell r="Z63">
            <v>3</v>
          </cell>
          <cell r="AA63" t="str">
            <v>|</v>
          </cell>
          <cell r="AB63">
            <v>3</v>
          </cell>
          <cell r="AC63">
            <v>3.25</v>
          </cell>
          <cell r="AD63" t="str">
            <v>|</v>
          </cell>
          <cell r="AE63">
            <v>6</v>
          </cell>
          <cell r="AF63">
            <v>3.37</v>
          </cell>
          <cell r="AG63" t="str">
            <v>|</v>
          </cell>
          <cell r="AH63">
            <v>0</v>
          </cell>
          <cell r="AI63">
            <v>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 OP-PRO-HAR"/>
      <sheetName val="det-prod"/>
      <sheetName val="RES OP-MANT-HAR"/>
      <sheetName val="det-mant"/>
      <sheetName val="RES OP-ASECAL-har"/>
      <sheetName val="det-CAL"/>
      <sheetName val="RES OP-IIC"/>
      <sheetName val="det-COST"/>
      <sheetName val="RES OP-ADM"/>
      <sheetName val="det-adm"/>
      <sheetName val="RESUMEN"/>
    </sheetNames>
    <sheetDataSet>
      <sheetData sheetId="0">
        <row r="56">
          <cell r="C56">
            <v>0</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 OP-PRO-HAR"/>
      <sheetName val="det-prod"/>
      <sheetName val="RES OP-MANT-HAR"/>
      <sheetName val="det-mant"/>
      <sheetName val="RES OP-ASECAL-har"/>
      <sheetName val="det-CAL"/>
      <sheetName val="RES OP-IIC"/>
      <sheetName val="det-COST"/>
      <sheetName val="RES OP-ADM"/>
      <sheetName val="det-adm"/>
      <sheetName val="RESUMEN"/>
    </sheetNames>
    <sheetDataSet>
      <sheetData sheetId="0">
        <row r="56">
          <cell r="C56">
            <v>0</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Casa Grande"/>
      <sheetName val="Roma"/>
      <sheetName val="Sausal"/>
      <sheetName val="Farias"/>
      <sheetName val="PagA 5.3"/>
      <sheetName val="PagA 6"/>
      <sheetName val="PagA 8"/>
      <sheetName val="PagA 9"/>
      <sheetName val="PagA 10.1"/>
      <sheetName val="PagA 10.2"/>
      <sheetName val="Pag A 11"/>
      <sheetName val="Control"/>
      <sheetName val="convers"/>
    </sheetNames>
    <sheetDataSet>
      <sheetData sheetId="0" refreshError="1">
        <row r="2">
          <cell r="A2" t="str">
            <v xml:space="preserve">                  Asesoría Económica y Estadística</v>
          </cell>
        </row>
        <row r="6">
          <cell r="A6" t="str">
            <v>Relación Activos de Baja - Asesoría Ecónomica y Estadística</v>
          </cell>
        </row>
        <row r="7">
          <cell r="A7" t="str">
            <v>N°</v>
          </cell>
          <cell r="B7" t="str">
            <v>ITEMS</v>
          </cell>
          <cell r="C7" t="str">
            <v>CANTID.</v>
          </cell>
          <cell r="D7" t="str">
            <v>DESCRIPCION</v>
          </cell>
        </row>
        <row r="8">
          <cell r="A8">
            <v>1</v>
          </cell>
          <cell r="B8">
            <v>50009860</v>
          </cell>
          <cell r="C8">
            <v>1</v>
          </cell>
          <cell r="D8" t="str">
            <v>Tecnígrafo , Tablero y Banco de Dibujo</v>
          </cell>
        </row>
        <row r="9">
          <cell r="A9">
            <v>2</v>
          </cell>
          <cell r="B9">
            <v>50009770</v>
          </cell>
          <cell r="C9">
            <v>1</v>
          </cell>
          <cell r="D9" t="str">
            <v>Mimeógrafo "GESTENER" Mod. 460 N° 208-5090</v>
          </cell>
        </row>
        <row r="10">
          <cell r="A10">
            <v>3</v>
          </cell>
          <cell r="C10">
            <v>1</v>
          </cell>
          <cell r="D10" t="str">
            <v>Saca Puntas de mesa para lapiz</v>
          </cell>
        </row>
        <row r="11">
          <cell r="A11">
            <v>4</v>
          </cell>
          <cell r="B11">
            <v>50216060</v>
          </cell>
          <cell r="C11">
            <v>1</v>
          </cell>
          <cell r="D11" t="str">
            <v>Sillón de metal tapizado marrón</v>
          </cell>
        </row>
        <row r="12">
          <cell r="A12">
            <v>5</v>
          </cell>
          <cell r="B12">
            <v>50539050</v>
          </cell>
          <cell r="C12">
            <v>1</v>
          </cell>
          <cell r="D12" t="str">
            <v>Sillón de metal tapizado plomo</v>
          </cell>
        </row>
        <row r="13">
          <cell r="A13">
            <v>6</v>
          </cell>
          <cell r="B13">
            <v>50529470</v>
          </cell>
          <cell r="C13">
            <v>1</v>
          </cell>
          <cell r="D13" t="str">
            <v>Sillón giratorio de metal tapizado negro</v>
          </cell>
        </row>
        <row r="14">
          <cell r="A14">
            <v>7</v>
          </cell>
          <cell r="C14">
            <v>1</v>
          </cell>
          <cell r="D14" t="str">
            <v>Marco de madera con luna de 0.94 x 0.84 mts.</v>
          </cell>
        </row>
        <row r="15">
          <cell r="A15">
            <v>8</v>
          </cell>
          <cell r="B15">
            <v>50528050</v>
          </cell>
          <cell r="C15">
            <v>1</v>
          </cell>
          <cell r="D15" t="str">
            <v>Silla de metal tapizada marrón N° 50216060</v>
          </cell>
        </row>
        <row r="16">
          <cell r="A16">
            <v>9</v>
          </cell>
          <cell r="B16">
            <v>50528050</v>
          </cell>
          <cell r="C16">
            <v>1</v>
          </cell>
          <cell r="D16" t="str">
            <v>Silla de madera tapizada marrón</v>
          </cell>
        </row>
        <row r="17">
          <cell r="A17">
            <v>10</v>
          </cell>
          <cell r="B17">
            <v>50009620</v>
          </cell>
          <cell r="C17">
            <v>1</v>
          </cell>
          <cell r="D17" t="str">
            <v>Máquina de Escribir TRIUMPH  Mat. 500 N° 9281141</v>
          </cell>
        </row>
        <row r="18">
          <cell r="A18">
            <v>11</v>
          </cell>
          <cell r="B18">
            <v>50009480</v>
          </cell>
          <cell r="C18">
            <v>2</v>
          </cell>
          <cell r="D18" t="str">
            <v>Sillas de metal plegables N° 84-89</v>
          </cell>
        </row>
        <row r="19">
          <cell r="A19">
            <v>12</v>
          </cell>
          <cell r="B19">
            <v>50009818</v>
          </cell>
          <cell r="C19">
            <v>1</v>
          </cell>
          <cell r="D19" t="str">
            <v>Bicicleta "MONARK"  N° 2V-941  color roja</v>
          </cell>
        </row>
        <row r="21">
          <cell r="A21" t="str">
            <v>Abril 20, 2005</v>
          </cell>
        </row>
      </sheetData>
      <sheetData sheetId="1" refreshError="1"/>
      <sheetData sheetId="2" refreshError="1"/>
      <sheetData sheetId="3" refreshError="1">
        <row r="2">
          <cell r="A2" t="str">
            <v>Nº</v>
          </cell>
          <cell r="B2" t="str">
            <v>CAMPO</v>
          </cell>
          <cell r="C2" t="str">
            <v>VARIEDAD</v>
          </cell>
          <cell r="D2" t="str">
            <v>CORTE</v>
          </cell>
          <cell r="E2" t="str">
            <v>EDAD</v>
          </cell>
          <cell r="F2" t="str">
            <v>HAS</v>
          </cell>
          <cell r="G2" t="str">
            <v>NITROGENO</v>
          </cell>
          <cell r="H2" t="str">
            <v>AGOSTE</v>
          </cell>
        </row>
        <row r="3">
          <cell r="A3">
            <v>1</v>
          </cell>
          <cell r="B3" t="str">
            <v>Fábrica "B"</v>
          </cell>
          <cell r="C3" t="str">
            <v>H61</v>
          </cell>
          <cell r="D3">
            <v>3</v>
          </cell>
          <cell r="E3">
            <v>17</v>
          </cell>
          <cell r="F3">
            <v>9.2799999999999994</v>
          </cell>
          <cell r="G3">
            <v>112.5</v>
          </cell>
          <cell r="H3">
            <v>1</v>
          </cell>
        </row>
        <row r="4">
          <cell r="A4">
            <v>2</v>
          </cell>
          <cell r="B4" t="str">
            <v>Peña</v>
          </cell>
          <cell r="C4" t="str">
            <v>H32</v>
          </cell>
          <cell r="D4">
            <v>1</v>
          </cell>
          <cell r="E4">
            <v>17</v>
          </cell>
          <cell r="F4">
            <v>191.81</v>
          </cell>
          <cell r="G4">
            <v>135</v>
          </cell>
          <cell r="H4">
            <v>1</v>
          </cell>
        </row>
        <row r="5">
          <cell r="A5">
            <v>3</v>
          </cell>
          <cell r="B5" t="str">
            <v>Graú "A"</v>
          </cell>
          <cell r="C5" t="str">
            <v>H32</v>
          </cell>
          <cell r="D5">
            <v>1</v>
          </cell>
          <cell r="E5">
            <v>16</v>
          </cell>
          <cell r="F5">
            <v>97.73</v>
          </cell>
          <cell r="G5">
            <v>135</v>
          </cell>
          <cell r="H5">
            <v>1</v>
          </cell>
        </row>
        <row r="6">
          <cell r="A6">
            <v>4</v>
          </cell>
          <cell r="B6" t="str">
            <v>Graú "A"</v>
          </cell>
          <cell r="C6" t="str">
            <v>H37</v>
          </cell>
          <cell r="D6">
            <v>1</v>
          </cell>
          <cell r="E6">
            <v>16</v>
          </cell>
          <cell r="F6">
            <v>17.489999999999998</v>
          </cell>
          <cell r="G6">
            <v>135</v>
          </cell>
          <cell r="H6">
            <v>1</v>
          </cell>
        </row>
        <row r="7">
          <cell r="A7">
            <v>5</v>
          </cell>
          <cell r="B7" t="str">
            <v>Pucuche "B"</v>
          </cell>
          <cell r="C7" t="str">
            <v>H32</v>
          </cell>
          <cell r="D7">
            <v>1</v>
          </cell>
          <cell r="E7">
            <v>16</v>
          </cell>
          <cell r="F7">
            <v>75.760000000000005</v>
          </cell>
          <cell r="G7">
            <v>135</v>
          </cell>
          <cell r="H7">
            <v>1</v>
          </cell>
        </row>
        <row r="8">
          <cell r="A8">
            <v>6</v>
          </cell>
          <cell r="B8" t="str">
            <v>Licapa "B"</v>
          </cell>
          <cell r="C8" t="str">
            <v>H68</v>
          </cell>
          <cell r="D8">
            <v>1</v>
          </cell>
          <cell r="E8">
            <v>16</v>
          </cell>
          <cell r="F8">
            <v>92.74</v>
          </cell>
          <cell r="G8">
            <v>135</v>
          </cell>
          <cell r="H8">
            <v>1</v>
          </cell>
        </row>
        <row r="9">
          <cell r="A9">
            <v>7</v>
          </cell>
          <cell r="B9" t="str">
            <v>Mampuesto C</v>
          </cell>
          <cell r="C9" t="str">
            <v>H32</v>
          </cell>
          <cell r="D9">
            <v>1</v>
          </cell>
          <cell r="E9">
            <v>16</v>
          </cell>
          <cell r="F9">
            <v>78.400000000000006</v>
          </cell>
          <cell r="G9">
            <v>135</v>
          </cell>
          <cell r="H9">
            <v>1</v>
          </cell>
        </row>
        <row r="10">
          <cell r="A10">
            <v>8</v>
          </cell>
          <cell r="B10" t="str">
            <v>Graú "B"</v>
          </cell>
          <cell r="C10" t="str">
            <v>H57</v>
          </cell>
          <cell r="D10">
            <v>5</v>
          </cell>
          <cell r="E10">
            <v>15</v>
          </cell>
          <cell r="F10">
            <v>14.65</v>
          </cell>
          <cell r="G10">
            <v>67.5</v>
          </cell>
          <cell r="H10">
            <v>1</v>
          </cell>
        </row>
        <row r="11">
          <cell r="A11">
            <v>9</v>
          </cell>
          <cell r="B11" t="str">
            <v>Graú "B"</v>
          </cell>
          <cell r="C11" t="str">
            <v>H57</v>
          </cell>
          <cell r="D11">
            <v>5</v>
          </cell>
          <cell r="E11">
            <v>15</v>
          </cell>
          <cell r="F11">
            <v>20.060000000000002</v>
          </cell>
          <cell r="G11">
            <v>0</v>
          </cell>
          <cell r="H11">
            <v>1</v>
          </cell>
        </row>
        <row r="12">
          <cell r="A12">
            <v>10</v>
          </cell>
          <cell r="B12" t="str">
            <v>Lache I (Parte)</v>
          </cell>
          <cell r="C12" t="str">
            <v>H68</v>
          </cell>
          <cell r="D12">
            <v>1</v>
          </cell>
          <cell r="E12">
            <v>14</v>
          </cell>
          <cell r="F12">
            <v>28.05</v>
          </cell>
          <cell r="G12">
            <v>135</v>
          </cell>
          <cell r="H12">
            <v>1</v>
          </cell>
        </row>
        <row r="13">
          <cell r="A13">
            <v>11</v>
          </cell>
          <cell r="B13" t="str">
            <v>Lache I (Parte)</v>
          </cell>
          <cell r="C13" t="str">
            <v>Vrs</v>
          </cell>
          <cell r="D13">
            <v>1</v>
          </cell>
          <cell r="E13">
            <v>14</v>
          </cell>
          <cell r="F13">
            <v>4.28</v>
          </cell>
          <cell r="G13">
            <v>135</v>
          </cell>
          <cell r="H13">
            <v>1</v>
          </cell>
        </row>
        <row r="14">
          <cell r="A14">
            <v>12</v>
          </cell>
          <cell r="B14" t="str">
            <v>Colupe Anexo</v>
          </cell>
          <cell r="C14" t="str">
            <v>H32</v>
          </cell>
          <cell r="D14">
            <v>1</v>
          </cell>
          <cell r="E14">
            <v>14</v>
          </cell>
          <cell r="F14">
            <v>8.1300000000000008</v>
          </cell>
          <cell r="G14">
            <v>135</v>
          </cell>
          <cell r="H14">
            <v>1</v>
          </cell>
        </row>
        <row r="15">
          <cell r="A15">
            <v>13</v>
          </cell>
          <cell r="B15" t="str">
            <v>Fábrica "A"</v>
          </cell>
          <cell r="C15" t="str">
            <v>H57</v>
          </cell>
          <cell r="D15">
            <v>3</v>
          </cell>
          <cell r="E15">
            <v>13</v>
          </cell>
          <cell r="F15">
            <v>32.71</v>
          </cell>
          <cell r="G15">
            <v>112.5</v>
          </cell>
          <cell r="H15">
            <v>1</v>
          </cell>
        </row>
        <row r="16">
          <cell r="A16">
            <v>14</v>
          </cell>
          <cell r="B16" t="str">
            <v>Fábrica "A"</v>
          </cell>
          <cell r="C16" t="str">
            <v>H57</v>
          </cell>
          <cell r="D16">
            <v>5</v>
          </cell>
          <cell r="E16">
            <v>13</v>
          </cell>
          <cell r="F16">
            <v>99.55</v>
          </cell>
          <cell r="G16">
            <v>112.5</v>
          </cell>
          <cell r="H16">
            <v>1</v>
          </cell>
        </row>
        <row r="17">
          <cell r="A17">
            <v>15</v>
          </cell>
          <cell r="B17" t="str">
            <v>Vizcaíno</v>
          </cell>
          <cell r="C17" t="str">
            <v>H32</v>
          </cell>
          <cell r="D17">
            <v>2</v>
          </cell>
          <cell r="E17">
            <v>13</v>
          </cell>
          <cell r="F17">
            <v>163.03</v>
          </cell>
          <cell r="G17">
            <v>92</v>
          </cell>
          <cell r="H17">
            <v>1</v>
          </cell>
        </row>
        <row r="18">
          <cell r="A18">
            <v>16</v>
          </cell>
          <cell r="B18" t="str">
            <v>La Viña</v>
          </cell>
          <cell r="C18" t="str">
            <v>H68</v>
          </cell>
          <cell r="D18">
            <v>3</v>
          </cell>
          <cell r="E18">
            <v>13</v>
          </cell>
          <cell r="F18">
            <v>192.12</v>
          </cell>
          <cell r="G18">
            <v>135</v>
          </cell>
          <cell r="H18">
            <v>1</v>
          </cell>
        </row>
        <row r="19">
          <cell r="A19">
            <v>17</v>
          </cell>
          <cell r="B19" t="str">
            <v>Santa Ana</v>
          </cell>
          <cell r="C19" t="str">
            <v>H37</v>
          </cell>
          <cell r="D19">
            <v>1</v>
          </cell>
          <cell r="E19">
            <v>13</v>
          </cell>
          <cell r="F19">
            <v>95.29</v>
          </cell>
          <cell r="G19">
            <v>180</v>
          </cell>
          <cell r="H19">
            <v>1</v>
          </cell>
        </row>
        <row r="20">
          <cell r="A20">
            <v>18</v>
          </cell>
          <cell r="B20" t="str">
            <v>Facalá "A"</v>
          </cell>
          <cell r="C20" t="str">
            <v>H32</v>
          </cell>
          <cell r="D20">
            <v>2</v>
          </cell>
          <cell r="E20">
            <v>12</v>
          </cell>
          <cell r="F20">
            <v>141.09</v>
          </cell>
          <cell r="G20">
            <v>135</v>
          </cell>
          <cell r="H20">
            <v>1</v>
          </cell>
        </row>
        <row r="21">
          <cell r="A21">
            <v>19</v>
          </cell>
          <cell r="B21" t="str">
            <v>Mampuesto "A"</v>
          </cell>
          <cell r="C21" t="str">
            <v>H32</v>
          </cell>
          <cell r="D21">
            <v>2</v>
          </cell>
          <cell r="E21">
            <v>12</v>
          </cell>
          <cell r="F21">
            <v>77.09</v>
          </cell>
          <cell r="G21">
            <v>180</v>
          </cell>
          <cell r="H21">
            <v>1</v>
          </cell>
        </row>
        <row r="22">
          <cell r="A22">
            <v>20</v>
          </cell>
          <cell r="B22" t="str">
            <v>Facalá Entrada</v>
          </cell>
          <cell r="C22" t="str">
            <v>H32</v>
          </cell>
          <cell r="D22">
            <v>3</v>
          </cell>
          <cell r="E22">
            <v>12</v>
          </cell>
          <cell r="F22">
            <v>103.14</v>
          </cell>
          <cell r="G22">
            <v>180</v>
          </cell>
          <cell r="H22">
            <v>1</v>
          </cell>
        </row>
        <row r="23">
          <cell r="A23">
            <v>21</v>
          </cell>
          <cell r="B23" t="str">
            <v>Casa Grande V</v>
          </cell>
          <cell r="C23" t="str">
            <v>H32</v>
          </cell>
          <cell r="D23">
            <v>3</v>
          </cell>
          <cell r="E23">
            <v>12</v>
          </cell>
          <cell r="F23">
            <v>116.69</v>
          </cell>
          <cell r="G23">
            <v>180</v>
          </cell>
          <cell r="H23">
            <v>1</v>
          </cell>
        </row>
        <row r="24">
          <cell r="A24">
            <v>22</v>
          </cell>
          <cell r="B24" t="str">
            <v>Fábrica Semilla 2</v>
          </cell>
          <cell r="C24" t="str">
            <v>H61</v>
          </cell>
          <cell r="D24">
            <v>4</v>
          </cell>
          <cell r="E24">
            <v>12</v>
          </cell>
          <cell r="F24">
            <v>6.5</v>
          </cell>
          <cell r="G24">
            <v>135</v>
          </cell>
          <cell r="H24">
            <v>1</v>
          </cell>
        </row>
        <row r="25">
          <cell r="A25">
            <v>23</v>
          </cell>
          <cell r="B25" t="str">
            <v>Casa Chica Semilla</v>
          </cell>
          <cell r="C25" t="str">
            <v>H61</v>
          </cell>
          <cell r="D25">
            <v>2</v>
          </cell>
          <cell r="E25">
            <v>12</v>
          </cell>
          <cell r="F25">
            <v>16.399999999999999</v>
          </cell>
          <cell r="G25">
            <v>180</v>
          </cell>
          <cell r="H25">
            <v>1</v>
          </cell>
        </row>
        <row r="26">
          <cell r="A26">
            <v>24</v>
          </cell>
          <cell r="B26" t="str">
            <v>Colúpe Semilla</v>
          </cell>
          <cell r="C26" t="str">
            <v>H68</v>
          </cell>
          <cell r="D26">
            <v>4</v>
          </cell>
          <cell r="E26">
            <v>11</v>
          </cell>
          <cell r="F26">
            <v>24.3</v>
          </cell>
          <cell r="G26">
            <v>180</v>
          </cell>
          <cell r="H26">
            <v>1</v>
          </cell>
        </row>
        <row r="27">
          <cell r="A27">
            <v>25</v>
          </cell>
          <cell r="B27" t="str">
            <v>Mampuesto "B"</v>
          </cell>
          <cell r="C27" t="str">
            <v>H32</v>
          </cell>
          <cell r="D27">
            <v>2</v>
          </cell>
          <cell r="E27">
            <v>8</v>
          </cell>
          <cell r="F27">
            <v>47.72</v>
          </cell>
          <cell r="G27">
            <v>180</v>
          </cell>
        </row>
        <row r="28">
          <cell r="A28">
            <v>26</v>
          </cell>
          <cell r="B28" t="str">
            <v>Facalá "B"</v>
          </cell>
          <cell r="C28" t="str">
            <v>PCG</v>
          </cell>
          <cell r="D28">
            <v>2</v>
          </cell>
          <cell r="E28">
            <v>7</v>
          </cell>
          <cell r="F28">
            <v>113.46</v>
          </cell>
          <cell r="G28">
            <v>180</v>
          </cell>
        </row>
        <row r="29">
          <cell r="A29">
            <v>27</v>
          </cell>
          <cell r="B29" t="str">
            <v>Nunja</v>
          </cell>
          <cell r="C29" t="str">
            <v>H32</v>
          </cell>
          <cell r="D29">
            <v>2</v>
          </cell>
          <cell r="E29">
            <v>7</v>
          </cell>
          <cell r="F29">
            <v>113.04</v>
          </cell>
          <cell r="G29">
            <v>180</v>
          </cell>
        </row>
        <row r="30">
          <cell r="A30">
            <v>28</v>
          </cell>
          <cell r="B30" t="str">
            <v>Fábrica Semilla "B" I</v>
          </cell>
          <cell r="C30" t="str">
            <v>PCG</v>
          </cell>
          <cell r="D30">
            <v>4</v>
          </cell>
          <cell r="E30">
            <v>7</v>
          </cell>
          <cell r="F30">
            <v>25.59</v>
          </cell>
          <cell r="G30">
            <v>180</v>
          </cell>
        </row>
        <row r="31">
          <cell r="A31">
            <v>29</v>
          </cell>
          <cell r="B31" t="str">
            <v>San Martín "B" I</v>
          </cell>
          <cell r="C31" t="str">
            <v>H32</v>
          </cell>
          <cell r="D31">
            <v>3</v>
          </cell>
          <cell r="E31">
            <v>6</v>
          </cell>
          <cell r="F31">
            <v>92.91</v>
          </cell>
          <cell r="G31">
            <v>180</v>
          </cell>
        </row>
        <row r="32">
          <cell r="A32">
            <v>30</v>
          </cell>
          <cell r="B32" t="str">
            <v>Casa Grande V Semilla</v>
          </cell>
          <cell r="C32" t="str">
            <v>H32</v>
          </cell>
          <cell r="D32">
            <v>4</v>
          </cell>
          <cell r="E32">
            <v>6</v>
          </cell>
          <cell r="F32">
            <v>4</v>
          </cell>
          <cell r="G32">
            <v>180</v>
          </cell>
        </row>
        <row r="33">
          <cell r="A33">
            <v>31</v>
          </cell>
          <cell r="B33" t="str">
            <v>Santa Clara I</v>
          </cell>
          <cell r="C33" t="str">
            <v>H32</v>
          </cell>
          <cell r="D33">
            <v>1</v>
          </cell>
          <cell r="E33">
            <v>6</v>
          </cell>
          <cell r="F33">
            <v>106.8</v>
          </cell>
          <cell r="G33">
            <v>225</v>
          </cell>
        </row>
        <row r="34">
          <cell r="A34">
            <v>32</v>
          </cell>
          <cell r="B34" t="str">
            <v>Algodonal</v>
          </cell>
          <cell r="C34" t="str">
            <v>H32</v>
          </cell>
          <cell r="D34">
            <v>1</v>
          </cell>
          <cell r="E34">
            <v>6</v>
          </cell>
          <cell r="F34">
            <v>104.48</v>
          </cell>
          <cell r="G34">
            <v>225</v>
          </cell>
        </row>
        <row r="35">
          <cell r="A35">
            <v>33</v>
          </cell>
          <cell r="B35" t="str">
            <v>Bolivar</v>
          </cell>
          <cell r="C35" t="str">
            <v>H32</v>
          </cell>
          <cell r="D35">
            <v>1</v>
          </cell>
          <cell r="E35">
            <v>5</v>
          </cell>
          <cell r="F35">
            <v>123.94</v>
          </cell>
          <cell r="G35">
            <v>225</v>
          </cell>
        </row>
        <row r="36">
          <cell r="A36">
            <v>34</v>
          </cell>
          <cell r="B36" t="str">
            <v>Colupe</v>
          </cell>
          <cell r="C36" t="str">
            <v>H68</v>
          </cell>
          <cell r="D36">
            <v>4</v>
          </cell>
          <cell r="E36">
            <v>5</v>
          </cell>
          <cell r="F36">
            <v>102.16</v>
          </cell>
          <cell r="G36">
            <v>180</v>
          </cell>
        </row>
        <row r="37">
          <cell r="A37">
            <v>35</v>
          </cell>
          <cell r="B37" t="str">
            <v>Casa Chica</v>
          </cell>
          <cell r="C37" t="str">
            <v>PCG</v>
          </cell>
          <cell r="D37">
            <v>2</v>
          </cell>
          <cell r="E37">
            <v>5</v>
          </cell>
          <cell r="F37">
            <v>65.739999999999995</v>
          </cell>
          <cell r="G37">
            <v>180</v>
          </cell>
        </row>
        <row r="38">
          <cell r="A38">
            <v>36</v>
          </cell>
          <cell r="B38" t="str">
            <v>Casa Chica</v>
          </cell>
          <cell r="C38" t="str">
            <v>H61</v>
          </cell>
          <cell r="D38">
            <v>2</v>
          </cell>
          <cell r="E38">
            <v>5</v>
          </cell>
          <cell r="F38">
            <v>83.9</v>
          </cell>
          <cell r="G38">
            <v>225</v>
          </cell>
        </row>
        <row r="39">
          <cell r="A39">
            <v>37</v>
          </cell>
          <cell r="B39" t="str">
            <v>Talambo</v>
          </cell>
          <cell r="C39" t="str">
            <v>H61</v>
          </cell>
          <cell r="D39">
            <v>1</v>
          </cell>
          <cell r="E39">
            <v>5</v>
          </cell>
          <cell r="F39">
            <v>170.26</v>
          </cell>
          <cell r="G39">
            <v>225</v>
          </cell>
        </row>
        <row r="40">
          <cell r="A40">
            <v>38</v>
          </cell>
          <cell r="B40" t="str">
            <v>Bolognesi "B"</v>
          </cell>
          <cell r="C40" t="str">
            <v>H61</v>
          </cell>
          <cell r="D40">
            <v>1</v>
          </cell>
          <cell r="E40">
            <v>5</v>
          </cell>
          <cell r="F40">
            <v>79.11</v>
          </cell>
          <cell r="G40">
            <v>225</v>
          </cell>
        </row>
        <row r="41">
          <cell r="A41">
            <v>39</v>
          </cell>
          <cell r="B41" t="str">
            <v>San Martín "A" I</v>
          </cell>
          <cell r="C41" t="str">
            <v>H32</v>
          </cell>
          <cell r="D41">
            <v>3</v>
          </cell>
          <cell r="E41">
            <v>5</v>
          </cell>
          <cell r="F41">
            <v>96.19</v>
          </cell>
          <cell r="G41">
            <v>180</v>
          </cell>
        </row>
        <row r="42">
          <cell r="A42">
            <v>40</v>
          </cell>
          <cell r="B42" t="str">
            <v>Santo Tomás</v>
          </cell>
          <cell r="C42" t="str">
            <v>H57</v>
          </cell>
          <cell r="D42">
            <v>2</v>
          </cell>
          <cell r="E42">
            <v>3</v>
          </cell>
          <cell r="F42">
            <v>29.23</v>
          </cell>
          <cell r="G42">
            <v>180</v>
          </cell>
        </row>
        <row r="43">
          <cell r="A43">
            <v>41</v>
          </cell>
          <cell r="B43" t="str">
            <v>Santo Tomás</v>
          </cell>
          <cell r="C43" t="str">
            <v>H57</v>
          </cell>
          <cell r="D43">
            <v>2</v>
          </cell>
          <cell r="E43">
            <v>4</v>
          </cell>
          <cell r="F43">
            <v>129.41</v>
          </cell>
          <cell r="G43">
            <v>180</v>
          </cell>
        </row>
        <row r="44">
          <cell r="A44">
            <v>42</v>
          </cell>
          <cell r="B44" t="str">
            <v>Lache Tanque</v>
          </cell>
          <cell r="C44" t="str">
            <v>H57</v>
          </cell>
          <cell r="D44">
            <v>4</v>
          </cell>
          <cell r="E44">
            <v>4</v>
          </cell>
          <cell r="F44">
            <v>29.75</v>
          </cell>
          <cell r="G44">
            <v>180</v>
          </cell>
        </row>
        <row r="45">
          <cell r="A45">
            <v>43</v>
          </cell>
          <cell r="B45" t="str">
            <v>Lache Tanque</v>
          </cell>
          <cell r="C45" t="str">
            <v>H57</v>
          </cell>
          <cell r="D45">
            <v>4</v>
          </cell>
          <cell r="E45">
            <v>4</v>
          </cell>
          <cell r="F45">
            <v>106.74000000000001</v>
          </cell>
          <cell r="G45">
            <v>0</v>
          </cell>
        </row>
        <row r="46">
          <cell r="A46">
            <v>44</v>
          </cell>
          <cell r="B46" t="str">
            <v>Bolognesi "A"</v>
          </cell>
          <cell r="C46" t="str">
            <v>Vrs</v>
          </cell>
          <cell r="D46">
            <v>1</v>
          </cell>
          <cell r="E46">
            <v>3</v>
          </cell>
          <cell r="F46">
            <v>68.5</v>
          </cell>
          <cell r="G46">
            <v>225</v>
          </cell>
        </row>
        <row r="47">
          <cell r="A47">
            <v>45</v>
          </cell>
          <cell r="B47" t="str">
            <v>Bolognesi "A"</v>
          </cell>
          <cell r="C47" t="str">
            <v>Vrs</v>
          </cell>
          <cell r="D47">
            <v>1</v>
          </cell>
          <cell r="E47">
            <v>3</v>
          </cell>
          <cell r="F47">
            <v>27.260000000000005</v>
          </cell>
          <cell r="G47">
            <v>0</v>
          </cell>
        </row>
        <row r="48">
          <cell r="A48">
            <v>46</v>
          </cell>
          <cell r="B48" t="str">
            <v>Bolognesi "A"</v>
          </cell>
          <cell r="C48" t="str">
            <v>H61</v>
          </cell>
          <cell r="D48">
            <v>1</v>
          </cell>
          <cell r="E48">
            <v>3</v>
          </cell>
          <cell r="F48">
            <v>59.12</v>
          </cell>
          <cell r="G48">
            <v>0</v>
          </cell>
        </row>
        <row r="49">
          <cell r="A49">
            <v>47</v>
          </cell>
          <cell r="B49" t="str">
            <v>Sorcape Portada</v>
          </cell>
          <cell r="C49" t="str">
            <v>H32</v>
          </cell>
          <cell r="D49">
            <v>1</v>
          </cell>
          <cell r="E49">
            <v>2</v>
          </cell>
          <cell r="F49">
            <v>59.28</v>
          </cell>
          <cell r="G49">
            <v>0</v>
          </cell>
        </row>
        <row r="50">
          <cell r="A50">
            <v>48</v>
          </cell>
          <cell r="B50" t="str">
            <v>Sorcape Portada</v>
          </cell>
          <cell r="C50" t="str">
            <v>H61</v>
          </cell>
          <cell r="D50">
            <v>1</v>
          </cell>
          <cell r="E50">
            <v>2</v>
          </cell>
          <cell r="F50">
            <v>41.59</v>
          </cell>
          <cell r="G50">
            <v>0</v>
          </cell>
        </row>
        <row r="51">
          <cell r="A51">
            <v>49</v>
          </cell>
          <cell r="B51" t="str">
            <v>Sorcape "B"</v>
          </cell>
          <cell r="C51" t="str">
            <v>H61</v>
          </cell>
          <cell r="D51">
            <v>1</v>
          </cell>
          <cell r="E51">
            <v>2</v>
          </cell>
          <cell r="F51">
            <v>61.18</v>
          </cell>
          <cell r="G51">
            <v>0</v>
          </cell>
        </row>
        <row r="52">
          <cell r="A52">
            <v>50</v>
          </cell>
          <cell r="B52" t="str">
            <v>Sorcape "B"</v>
          </cell>
          <cell r="C52" t="str">
            <v>Vrs</v>
          </cell>
          <cell r="D52">
            <v>1</v>
          </cell>
          <cell r="E52">
            <v>2</v>
          </cell>
          <cell r="F52">
            <v>4.95</v>
          </cell>
          <cell r="G52">
            <v>0</v>
          </cell>
        </row>
        <row r="53">
          <cell r="A53">
            <v>51</v>
          </cell>
          <cell r="B53" t="str">
            <v>Licapa "C"</v>
          </cell>
          <cell r="C53" t="str">
            <v>H61</v>
          </cell>
          <cell r="D53">
            <v>1</v>
          </cell>
          <cell r="E53">
            <v>2</v>
          </cell>
          <cell r="F53">
            <v>38.409999999999997</v>
          </cell>
          <cell r="G53">
            <v>0</v>
          </cell>
        </row>
        <row r="54">
          <cell r="A54">
            <v>52</v>
          </cell>
          <cell r="B54" t="str">
            <v>Licapa "C"</v>
          </cell>
          <cell r="C54" t="str">
            <v>Vrs</v>
          </cell>
          <cell r="D54">
            <v>1</v>
          </cell>
          <cell r="E54">
            <v>2</v>
          </cell>
          <cell r="F54">
            <v>13.97</v>
          </cell>
          <cell r="G54">
            <v>0</v>
          </cell>
        </row>
        <row r="55">
          <cell r="A55">
            <v>53</v>
          </cell>
          <cell r="B55" t="str">
            <v>Sorcape "A" II</v>
          </cell>
          <cell r="C55" t="str">
            <v>H61</v>
          </cell>
          <cell r="D55">
            <v>1</v>
          </cell>
          <cell r="E55">
            <v>2</v>
          </cell>
          <cell r="F55">
            <v>107.13</v>
          </cell>
          <cell r="G55">
            <v>0</v>
          </cell>
        </row>
        <row r="56">
          <cell r="A56">
            <v>54</v>
          </cell>
          <cell r="B56" t="str">
            <v>San Martín "B" 2</v>
          </cell>
          <cell r="C56" t="str">
            <v>H32</v>
          </cell>
          <cell r="D56">
            <v>2</v>
          </cell>
          <cell r="E56">
            <v>2</v>
          </cell>
          <cell r="F56">
            <v>110.2</v>
          </cell>
          <cell r="G56">
            <v>180</v>
          </cell>
        </row>
        <row r="57">
          <cell r="A57">
            <v>55</v>
          </cell>
          <cell r="B57" t="str">
            <v>Sorcape "A" I</v>
          </cell>
          <cell r="C57" t="str">
            <v>H68</v>
          </cell>
          <cell r="D57">
            <v>1</v>
          </cell>
          <cell r="E57">
            <v>0</v>
          </cell>
          <cell r="F57">
            <v>97.04</v>
          </cell>
          <cell r="G57">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 mes"/>
      <sheetName val="GFD-CRUD REAL"/>
      <sheetName val="GFD-COC REAL "/>
      <sheetName val="TL SAL-REAL"/>
      <sheetName val="AP TOM REAL "/>
      <sheetName val="OVAL TOM REAL"/>
      <sheetName val="GRATED A&amp;S"/>
      <sheetName val="TALL GRATED"/>
      <sheetName val="RES OP-PRO-CONS"/>
      <sheetName val="RES OP-PRO-CONS MES"/>
      <sheetName val="DET-CRU"/>
      <sheetName val="DET-COC"/>
      <sheetName val="RES OP-MANT-CONS"/>
      <sheetName val="RES OP-MANT-MES"/>
      <sheetName val="DET-MANTC "/>
      <sheetName val="RES OP-ASECAL-CONS"/>
      <sheetName val="RES OP-ASECAL-MES"/>
      <sheetName val="det-CALC"/>
      <sheetName val="ADM-CON"/>
      <sheetName val="ADM-MES"/>
      <sheetName val="det-adm"/>
      <sheetName val="IIC CONS (2)"/>
      <sheetName val="IIC-MES"/>
      <sheetName val="det-IIC"/>
      <sheetName val="RESUMEN"/>
      <sheetName val="RESUMEN MES"/>
    </sheetNames>
    <sheetDataSet>
      <sheetData sheetId="0"/>
      <sheetData sheetId="1"/>
      <sheetData sheetId="2"/>
      <sheetData sheetId="3"/>
      <sheetData sheetId="4"/>
      <sheetData sheetId="5"/>
      <sheetData sheetId="6"/>
      <sheetData sheetId="7"/>
      <sheetData sheetId="8"/>
      <sheetData sheetId="9"/>
      <sheetData sheetId="10">
        <row r="14">
          <cell r="D14">
            <v>8101.5899999999992</v>
          </cell>
        </row>
      </sheetData>
      <sheetData sheetId="11" refreshError="1">
        <row r="15">
          <cell r="D15">
            <v>8755.2549999999992</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a Grande"/>
      <sheetName val="Roma"/>
      <sheetName val="Sausal"/>
      <sheetName val="Farias"/>
      <sheetName val="PagA 5.3"/>
      <sheetName val="PagA 6"/>
      <sheetName val="PagA 8"/>
      <sheetName val="PagA 9"/>
      <sheetName val="PagA 10.1"/>
      <sheetName val="PagA 10.2"/>
      <sheetName val="Pag A 11"/>
      <sheetName val="Control"/>
      <sheetName val="convers"/>
      <sheetName val="APIs dic_2003"/>
    </sheetNames>
    <sheetDataSet>
      <sheetData sheetId="0" refreshError="1"/>
      <sheetData sheetId="1" refreshError="1"/>
      <sheetData sheetId="2" refreshError="1"/>
      <sheetData sheetId="3" refreshError="1">
        <row r="2">
          <cell r="A2" t="str">
            <v>Nº</v>
          </cell>
          <cell r="B2" t="str">
            <v>CAMPO</v>
          </cell>
          <cell r="C2" t="str">
            <v>VARIEDAD</v>
          </cell>
          <cell r="D2" t="str">
            <v>CORTE</v>
          </cell>
          <cell r="E2" t="str">
            <v>EDAD</v>
          </cell>
          <cell r="F2" t="str">
            <v>HAS</v>
          </cell>
          <cell r="G2" t="str">
            <v>NITROGENO</v>
          </cell>
          <cell r="H2" t="str">
            <v>AGOSTE</v>
          </cell>
        </row>
        <row r="3">
          <cell r="A3">
            <v>1</v>
          </cell>
          <cell r="B3" t="str">
            <v>Cajanleque III</v>
          </cell>
          <cell r="C3" t="str">
            <v>H32</v>
          </cell>
          <cell r="D3">
            <v>3</v>
          </cell>
          <cell r="E3">
            <v>16</v>
          </cell>
          <cell r="F3">
            <v>107.33</v>
          </cell>
          <cell r="G3">
            <v>135</v>
          </cell>
          <cell r="H3">
            <v>1</v>
          </cell>
        </row>
        <row r="4">
          <cell r="A4">
            <v>2</v>
          </cell>
          <cell r="B4" t="str">
            <v>Sicap A</v>
          </cell>
          <cell r="C4" t="str">
            <v>H57</v>
          </cell>
          <cell r="D4">
            <v>5</v>
          </cell>
          <cell r="E4">
            <v>15</v>
          </cell>
          <cell r="F4">
            <v>97.94</v>
          </cell>
          <cell r="G4">
            <v>135</v>
          </cell>
          <cell r="H4">
            <v>1</v>
          </cell>
        </row>
        <row r="5">
          <cell r="A5">
            <v>3</v>
          </cell>
          <cell r="B5" t="str">
            <v>Veracruz Viejo A</v>
          </cell>
          <cell r="C5" t="str">
            <v>H32</v>
          </cell>
          <cell r="D5">
            <v>3</v>
          </cell>
          <cell r="E5">
            <v>14</v>
          </cell>
          <cell r="F5">
            <v>134.94999999999999</v>
          </cell>
          <cell r="G5">
            <v>0</v>
          </cell>
          <cell r="H5">
            <v>1</v>
          </cell>
        </row>
        <row r="6">
          <cell r="A6">
            <v>4</v>
          </cell>
          <cell r="B6" t="str">
            <v>Follecap "A"</v>
          </cell>
          <cell r="C6" t="str">
            <v>H68</v>
          </cell>
          <cell r="D6">
            <v>1</v>
          </cell>
          <cell r="E6">
            <v>14</v>
          </cell>
          <cell r="F6">
            <v>138.5</v>
          </cell>
          <cell r="G6">
            <v>180</v>
          </cell>
          <cell r="H6">
            <v>1</v>
          </cell>
        </row>
        <row r="7">
          <cell r="A7">
            <v>5</v>
          </cell>
          <cell r="B7" t="str">
            <v>Follecap "A"</v>
          </cell>
          <cell r="C7" t="str">
            <v>Vrs</v>
          </cell>
          <cell r="D7">
            <v>1</v>
          </cell>
          <cell r="E7">
            <v>14</v>
          </cell>
          <cell r="F7">
            <v>24.45</v>
          </cell>
          <cell r="G7">
            <v>180</v>
          </cell>
          <cell r="H7">
            <v>1</v>
          </cell>
        </row>
        <row r="8">
          <cell r="A8">
            <v>6</v>
          </cell>
          <cell r="B8" t="str">
            <v>Santo Domingo</v>
          </cell>
          <cell r="C8" t="str">
            <v>H68</v>
          </cell>
          <cell r="D8">
            <v>1</v>
          </cell>
          <cell r="E8">
            <v>13</v>
          </cell>
          <cell r="F8">
            <v>73.260000000000005</v>
          </cell>
          <cell r="G8">
            <v>180</v>
          </cell>
          <cell r="H8">
            <v>1</v>
          </cell>
        </row>
        <row r="9">
          <cell r="A9">
            <v>7</v>
          </cell>
          <cell r="B9" t="str">
            <v>Inape II</v>
          </cell>
          <cell r="C9" t="str">
            <v>H61</v>
          </cell>
          <cell r="D9">
            <v>1</v>
          </cell>
          <cell r="E9">
            <v>12</v>
          </cell>
          <cell r="F9">
            <v>111.49</v>
          </cell>
          <cell r="G9">
            <v>180</v>
          </cell>
          <cell r="H9">
            <v>1</v>
          </cell>
        </row>
        <row r="10">
          <cell r="A10">
            <v>8</v>
          </cell>
          <cell r="B10" t="str">
            <v>Inape II</v>
          </cell>
          <cell r="C10" t="str">
            <v>Vrs</v>
          </cell>
          <cell r="D10">
            <v>1</v>
          </cell>
          <cell r="E10">
            <v>12</v>
          </cell>
          <cell r="F10">
            <v>6.08</v>
          </cell>
          <cell r="G10">
            <v>180</v>
          </cell>
          <cell r="H10">
            <v>1</v>
          </cell>
        </row>
        <row r="11">
          <cell r="A11">
            <v>9</v>
          </cell>
          <cell r="B11" t="str">
            <v>Estancia A</v>
          </cell>
          <cell r="C11" t="str">
            <v>H37</v>
          </cell>
          <cell r="D11">
            <v>2</v>
          </cell>
          <cell r="E11">
            <v>11</v>
          </cell>
          <cell r="F11">
            <v>81.53</v>
          </cell>
          <cell r="G11">
            <v>135</v>
          </cell>
        </row>
        <row r="12">
          <cell r="A12">
            <v>10</v>
          </cell>
          <cell r="B12" t="str">
            <v>Molino</v>
          </cell>
          <cell r="C12" t="str">
            <v>H37</v>
          </cell>
          <cell r="D12">
            <v>2</v>
          </cell>
          <cell r="E12">
            <v>11</v>
          </cell>
          <cell r="F12">
            <v>138</v>
          </cell>
          <cell r="G12">
            <v>135</v>
          </cell>
        </row>
        <row r="13">
          <cell r="A13">
            <v>11</v>
          </cell>
          <cell r="B13" t="str">
            <v>Galindo A</v>
          </cell>
          <cell r="C13" t="str">
            <v>H32</v>
          </cell>
          <cell r="D13">
            <v>4</v>
          </cell>
          <cell r="E13">
            <v>10</v>
          </cell>
          <cell r="F13">
            <v>59.55</v>
          </cell>
          <cell r="G13">
            <v>0</v>
          </cell>
        </row>
        <row r="14">
          <cell r="A14">
            <v>12</v>
          </cell>
          <cell r="B14" t="str">
            <v>Farias</v>
          </cell>
          <cell r="C14" t="str">
            <v>H32</v>
          </cell>
          <cell r="D14">
            <v>3</v>
          </cell>
          <cell r="E14">
            <v>10</v>
          </cell>
          <cell r="F14">
            <v>122.09</v>
          </cell>
          <cell r="G14">
            <v>135</v>
          </cell>
        </row>
        <row r="15">
          <cell r="A15">
            <v>13</v>
          </cell>
          <cell r="B15" t="str">
            <v>Veracruz Viejo "B"</v>
          </cell>
          <cell r="C15" t="str">
            <v>H32</v>
          </cell>
          <cell r="D15">
            <v>2</v>
          </cell>
          <cell r="E15">
            <v>10</v>
          </cell>
          <cell r="F15">
            <v>132.57</v>
          </cell>
          <cell r="G15">
            <v>135</v>
          </cell>
        </row>
        <row r="16">
          <cell r="A16">
            <v>14</v>
          </cell>
          <cell r="B16" t="str">
            <v>Tícmar</v>
          </cell>
          <cell r="C16" t="str">
            <v>H61</v>
          </cell>
          <cell r="D16">
            <v>1</v>
          </cell>
          <cell r="E16">
            <v>10</v>
          </cell>
          <cell r="F16">
            <v>118.74</v>
          </cell>
          <cell r="G16">
            <v>180</v>
          </cell>
        </row>
        <row r="17">
          <cell r="A17">
            <v>15</v>
          </cell>
          <cell r="B17" t="str">
            <v>Sicap B</v>
          </cell>
          <cell r="C17" t="str">
            <v>H32</v>
          </cell>
          <cell r="D17">
            <v>4</v>
          </cell>
          <cell r="E17">
            <v>9</v>
          </cell>
          <cell r="F17">
            <v>84.78</v>
          </cell>
          <cell r="G17">
            <v>90</v>
          </cell>
        </row>
        <row r="18">
          <cell r="A18">
            <v>16</v>
          </cell>
          <cell r="B18" t="str">
            <v>Huabos</v>
          </cell>
          <cell r="C18" t="str">
            <v>H57</v>
          </cell>
          <cell r="D18">
            <v>5</v>
          </cell>
          <cell r="E18">
            <v>9</v>
          </cell>
          <cell r="F18">
            <v>161.87</v>
          </cell>
          <cell r="G18">
            <v>135</v>
          </cell>
        </row>
        <row r="19">
          <cell r="A19">
            <v>17</v>
          </cell>
          <cell r="B19" t="str">
            <v>Huabos</v>
          </cell>
          <cell r="C19" t="str">
            <v>H68</v>
          </cell>
          <cell r="D19">
            <v>5</v>
          </cell>
          <cell r="E19">
            <v>9</v>
          </cell>
          <cell r="F19">
            <v>1</v>
          </cell>
          <cell r="G19">
            <v>135</v>
          </cell>
        </row>
        <row r="20">
          <cell r="A20">
            <v>18</v>
          </cell>
          <cell r="B20" t="str">
            <v>Follecap "B"</v>
          </cell>
          <cell r="C20" t="str">
            <v>H57</v>
          </cell>
          <cell r="D20">
            <v>1</v>
          </cell>
          <cell r="E20">
            <v>9</v>
          </cell>
          <cell r="F20">
            <v>92.34</v>
          </cell>
          <cell r="G20">
            <v>180</v>
          </cell>
        </row>
        <row r="21">
          <cell r="A21">
            <v>19</v>
          </cell>
          <cell r="B21" t="str">
            <v>Galindo "B"</v>
          </cell>
          <cell r="C21" t="str">
            <v>H57</v>
          </cell>
          <cell r="D21">
            <v>6</v>
          </cell>
          <cell r="E21">
            <v>9</v>
          </cell>
          <cell r="F21">
            <v>55.89</v>
          </cell>
          <cell r="G21">
            <v>135</v>
          </cell>
        </row>
        <row r="22">
          <cell r="A22">
            <v>20</v>
          </cell>
          <cell r="B22" t="str">
            <v>Pagadrogas</v>
          </cell>
          <cell r="C22" t="str">
            <v>H61</v>
          </cell>
          <cell r="D22">
            <v>2</v>
          </cell>
          <cell r="E22">
            <v>9</v>
          </cell>
          <cell r="F22">
            <v>151.08000000000001</v>
          </cell>
          <cell r="G22">
            <v>135</v>
          </cell>
        </row>
        <row r="23">
          <cell r="A23">
            <v>21</v>
          </cell>
          <cell r="B23" t="str">
            <v>La Pampa "A"</v>
          </cell>
          <cell r="C23" t="str">
            <v>H61</v>
          </cell>
          <cell r="D23">
            <v>2</v>
          </cell>
          <cell r="E23">
            <v>8</v>
          </cell>
          <cell r="F23">
            <v>104.5</v>
          </cell>
          <cell r="G23">
            <v>135</v>
          </cell>
        </row>
        <row r="24">
          <cell r="A24">
            <v>22</v>
          </cell>
          <cell r="B24" t="str">
            <v>Santa Barbara</v>
          </cell>
          <cell r="C24" t="str">
            <v>H61</v>
          </cell>
          <cell r="D24">
            <v>1</v>
          </cell>
          <cell r="E24">
            <v>7</v>
          </cell>
          <cell r="F24">
            <v>152.85</v>
          </cell>
          <cell r="G24">
            <v>225</v>
          </cell>
        </row>
        <row r="25">
          <cell r="A25">
            <v>23</v>
          </cell>
          <cell r="B25" t="str">
            <v>La Penca "A"</v>
          </cell>
          <cell r="C25" t="str">
            <v>H61</v>
          </cell>
          <cell r="D25">
            <v>2</v>
          </cell>
          <cell r="E25">
            <v>7</v>
          </cell>
          <cell r="F25">
            <v>105.03</v>
          </cell>
          <cell r="G25">
            <v>180</v>
          </cell>
        </row>
        <row r="26">
          <cell r="A26">
            <v>24</v>
          </cell>
          <cell r="B26" t="str">
            <v>San Jacinto Anexo</v>
          </cell>
          <cell r="C26" t="str">
            <v>Vrs</v>
          </cell>
          <cell r="D26">
            <v>9</v>
          </cell>
          <cell r="E26">
            <v>7</v>
          </cell>
          <cell r="F26">
            <v>12.22</v>
          </cell>
          <cell r="G26">
            <v>135</v>
          </cell>
        </row>
        <row r="27">
          <cell r="A27">
            <v>25</v>
          </cell>
          <cell r="B27" t="str">
            <v>Inape I</v>
          </cell>
          <cell r="C27" t="str">
            <v>H68</v>
          </cell>
          <cell r="D27">
            <v>5</v>
          </cell>
          <cell r="E27">
            <v>7</v>
          </cell>
          <cell r="F27">
            <v>36.92</v>
          </cell>
          <cell r="G27">
            <v>0</v>
          </cell>
        </row>
        <row r="28">
          <cell r="A28">
            <v>26</v>
          </cell>
          <cell r="B28" t="str">
            <v>Inape I</v>
          </cell>
          <cell r="C28" t="str">
            <v>H57</v>
          </cell>
          <cell r="D28">
            <v>5</v>
          </cell>
          <cell r="E28">
            <v>7</v>
          </cell>
          <cell r="F28">
            <v>69.540000000000006</v>
          </cell>
          <cell r="G28">
            <v>0</v>
          </cell>
        </row>
        <row r="29">
          <cell r="A29">
            <v>27</v>
          </cell>
          <cell r="B29" t="str">
            <v>Estancia "B"</v>
          </cell>
          <cell r="C29" t="str">
            <v>H32</v>
          </cell>
          <cell r="D29">
            <v>2</v>
          </cell>
          <cell r="E29">
            <v>6</v>
          </cell>
          <cell r="F29">
            <v>70.209999999999994</v>
          </cell>
          <cell r="G29">
            <v>180</v>
          </cell>
        </row>
        <row r="30">
          <cell r="A30">
            <v>28</v>
          </cell>
          <cell r="B30" t="str">
            <v>Cajanleque II</v>
          </cell>
          <cell r="C30" t="str">
            <v>H57</v>
          </cell>
          <cell r="D30">
            <v>4</v>
          </cell>
          <cell r="E30">
            <v>6</v>
          </cell>
          <cell r="F30">
            <v>156.88</v>
          </cell>
          <cell r="G30">
            <v>180</v>
          </cell>
        </row>
        <row r="31">
          <cell r="A31">
            <v>29</v>
          </cell>
          <cell r="B31" t="str">
            <v>Naranjal</v>
          </cell>
          <cell r="C31" t="str">
            <v>H32</v>
          </cell>
          <cell r="D31">
            <v>2</v>
          </cell>
          <cell r="E31">
            <v>5</v>
          </cell>
          <cell r="F31">
            <v>125.63</v>
          </cell>
          <cell r="G31">
            <v>0</v>
          </cell>
        </row>
        <row r="32">
          <cell r="A32">
            <v>30</v>
          </cell>
          <cell r="B32" t="str">
            <v>Choncop</v>
          </cell>
          <cell r="C32" t="str">
            <v>H57</v>
          </cell>
          <cell r="D32">
            <v>5</v>
          </cell>
          <cell r="E32">
            <v>5</v>
          </cell>
          <cell r="F32">
            <v>110.74</v>
          </cell>
          <cell r="G32">
            <v>180</v>
          </cell>
        </row>
        <row r="33">
          <cell r="A33">
            <v>31</v>
          </cell>
          <cell r="B33" t="str">
            <v>La Penca B</v>
          </cell>
          <cell r="C33" t="str">
            <v>H37</v>
          </cell>
          <cell r="D33">
            <v>2</v>
          </cell>
          <cell r="E33">
            <v>5</v>
          </cell>
          <cell r="F33">
            <v>104.87</v>
          </cell>
          <cell r="G33">
            <v>180</v>
          </cell>
        </row>
        <row r="34">
          <cell r="A34">
            <v>32</v>
          </cell>
          <cell r="B34" t="str">
            <v>Pta. Golpe "A"</v>
          </cell>
          <cell r="C34" t="str">
            <v>H37</v>
          </cell>
          <cell r="D34">
            <v>3</v>
          </cell>
          <cell r="E34">
            <v>4</v>
          </cell>
          <cell r="F34">
            <v>85.24</v>
          </cell>
          <cell r="G34">
            <v>0</v>
          </cell>
        </row>
        <row r="35">
          <cell r="A35">
            <v>33</v>
          </cell>
          <cell r="B35" t="str">
            <v>La Pampa "B"</v>
          </cell>
          <cell r="C35" t="str">
            <v>H37</v>
          </cell>
          <cell r="D35">
            <v>2</v>
          </cell>
          <cell r="E35">
            <v>4</v>
          </cell>
          <cell r="F35">
            <v>108.68</v>
          </cell>
          <cell r="G35">
            <v>0</v>
          </cell>
        </row>
        <row r="36">
          <cell r="A36">
            <v>34</v>
          </cell>
          <cell r="B36" t="str">
            <v>San Jacinto Anexo</v>
          </cell>
          <cell r="C36" t="str">
            <v>H61</v>
          </cell>
          <cell r="D36">
            <v>1</v>
          </cell>
          <cell r="E36">
            <v>4</v>
          </cell>
          <cell r="F36">
            <v>116.17</v>
          </cell>
          <cell r="G36">
            <v>112.5</v>
          </cell>
        </row>
        <row r="37">
          <cell r="A37">
            <v>35</v>
          </cell>
          <cell r="B37" t="str">
            <v>Chuin</v>
          </cell>
          <cell r="C37" t="str">
            <v>H32</v>
          </cell>
          <cell r="D37">
            <v>4</v>
          </cell>
          <cell r="E37">
            <v>4</v>
          </cell>
          <cell r="F37">
            <v>71.48</v>
          </cell>
          <cell r="G37">
            <v>0</v>
          </cell>
        </row>
        <row r="38">
          <cell r="A38">
            <v>36</v>
          </cell>
          <cell r="B38" t="str">
            <v>California "A"</v>
          </cell>
          <cell r="C38" t="str">
            <v>H32</v>
          </cell>
          <cell r="D38">
            <v>2</v>
          </cell>
          <cell r="E38">
            <v>3</v>
          </cell>
          <cell r="F38">
            <v>112.16</v>
          </cell>
          <cell r="G38">
            <v>0</v>
          </cell>
        </row>
        <row r="39">
          <cell r="A39">
            <v>37</v>
          </cell>
          <cell r="B39" t="str">
            <v>Pta. Golpe "B"</v>
          </cell>
          <cell r="C39" t="str">
            <v>H57</v>
          </cell>
          <cell r="D39">
            <v>3</v>
          </cell>
          <cell r="E39">
            <v>3</v>
          </cell>
          <cell r="F39">
            <v>87.33</v>
          </cell>
          <cell r="G39">
            <v>180</v>
          </cell>
        </row>
        <row r="40">
          <cell r="A40">
            <v>38</v>
          </cell>
          <cell r="B40" t="str">
            <v>California "B"</v>
          </cell>
          <cell r="C40" t="str">
            <v>Vrs</v>
          </cell>
          <cell r="D40">
            <v>2</v>
          </cell>
          <cell r="E40">
            <v>2</v>
          </cell>
          <cell r="F40">
            <v>62.74</v>
          </cell>
          <cell r="G40">
            <v>0</v>
          </cell>
        </row>
        <row r="41">
          <cell r="A41">
            <v>39</v>
          </cell>
          <cell r="B41" t="str">
            <v>Nóncope</v>
          </cell>
          <cell r="C41" t="str">
            <v>Vrs</v>
          </cell>
          <cell r="D41">
            <v>2</v>
          </cell>
          <cell r="E41">
            <v>1</v>
          </cell>
          <cell r="F41">
            <v>110.9</v>
          </cell>
          <cell r="G41">
            <v>0</v>
          </cell>
        </row>
        <row r="42">
          <cell r="A42">
            <v>40</v>
          </cell>
          <cell r="B42" t="str">
            <v>Inape II</v>
          </cell>
          <cell r="C42" t="str">
            <v>H61</v>
          </cell>
          <cell r="D42">
            <v>2</v>
          </cell>
          <cell r="E42">
            <v>1</v>
          </cell>
          <cell r="F42">
            <v>7.2</v>
          </cell>
          <cell r="G42">
            <v>0</v>
          </cell>
        </row>
        <row r="43">
          <cell r="A43">
            <v>41</v>
          </cell>
          <cell r="B43" t="str">
            <v>Santa María</v>
          </cell>
          <cell r="C43" t="str">
            <v>H61</v>
          </cell>
          <cell r="D43">
            <v>1</v>
          </cell>
          <cell r="E43">
            <v>1</v>
          </cell>
          <cell r="F43">
            <v>105.37</v>
          </cell>
          <cell r="G43">
            <v>0</v>
          </cell>
        </row>
        <row r="44">
          <cell r="A44">
            <v>42</v>
          </cell>
          <cell r="B44" t="str">
            <v>Mercedes</v>
          </cell>
          <cell r="C44" t="str">
            <v>H57</v>
          </cell>
          <cell r="D44">
            <v>6</v>
          </cell>
          <cell r="E44">
            <v>1</v>
          </cell>
          <cell r="F44">
            <v>162.13</v>
          </cell>
          <cell r="G44">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
      <sheetName val="RESUMEN"/>
      <sheetName val="HARINA-REAL"/>
      <sheetName val="GFD-HARI REAL "/>
      <sheetName val="PRODUCC"/>
      <sheetName val="MANT-HAR"/>
      <sheetName val="CALIDAD"/>
      <sheetName val="ADM-HAR"/>
      <sheetName val="IIC-HAR"/>
      <sheetName val="det-prod"/>
      <sheetName val="det-mant"/>
      <sheetName val="det-CAL"/>
      <sheetName val="det-adm"/>
      <sheetName val="det-II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 OP-PRO-HAR"/>
      <sheetName val="det-prod"/>
      <sheetName val="RES OP-MANT-HAR"/>
      <sheetName val="det-mant"/>
      <sheetName val="RES OP-ASECAL-har"/>
      <sheetName val="det-CAL"/>
      <sheetName val="RES OP-IIC"/>
      <sheetName val="det-COST"/>
      <sheetName val="RES OP-ADM"/>
      <sheetName val="det-adm"/>
      <sheetName val="RESUMEN"/>
    </sheetNames>
    <sheetDataSet>
      <sheetData sheetId="0">
        <row r="56">
          <cell r="C56">
            <v>0</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usalidad"/>
      <sheetName val="Informe General"/>
      <sheetName val="Datos Accid."/>
      <sheetName val="Informe Actos y Condiciones"/>
    </sheetNames>
    <sheetDataSet>
      <sheetData sheetId="0">
        <row r="6">
          <cell r="B6" t="str">
            <v>Accidente de trabajo</v>
          </cell>
        </row>
      </sheetData>
      <sheetData sheetId="1">
        <row r="1">
          <cell r="A1" t="str">
            <v>REGISTRO DE EVENTOS CG - 2013</v>
          </cell>
        </row>
        <row r="4">
          <cell r="A4" t="str">
            <v>N° de Incid.</v>
          </cell>
          <cell r="B4" t="str">
            <v>TIPO DE EVENTO</v>
          </cell>
          <cell r="C4" t="str">
            <v>FECHA</v>
          </cell>
          <cell r="D4" t="str">
            <v>HORA</v>
          </cell>
          <cell r="E4" t="str">
            <v>Empresa</v>
          </cell>
          <cell r="F4" t="str">
            <v>TIPO DE DAÑO</v>
          </cell>
          <cell r="G4" t="str">
            <v>NOMBRE DEL TRABAJADOR</v>
          </cell>
          <cell r="H4" t="str">
            <v>ÁREA</v>
          </cell>
          <cell r="I4" t="str">
            <v>UBICACIÓN</v>
          </cell>
          <cell r="J4" t="str">
            <v>SECCIÓN</v>
          </cell>
          <cell r="K4" t="str">
            <v>OCUPACIÓN</v>
          </cell>
          <cell r="L4" t="str">
            <v>ACTIVIDAD O TAREA QUE REALIZABA</v>
          </cell>
          <cell r="M4" t="str">
            <v>JEFE INMEDIATO</v>
          </cell>
          <cell r="N4" t="str">
            <v>EXPERIENCIA DENTRO DE LA EMPRESA</v>
          </cell>
          <cell r="O4" t="str">
            <v>EXPERIENCIA EN EL PUESTO</v>
          </cell>
          <cell r="P4" t="str">
            <v>EDAD (años)</v>
          </cell>
          <cell r="Q4" t="str">
            <v>ESTADO CIVIL</v>
          </cell>
          <cell r="R4" t="str">
            <v>DESCRIPCIÓN</v>
          </cell>
          <cell r="S4" t="str">
            <v>ACCIONES INMEDIATAS</v>
          </cell>
          <cell r="T4" t="str">
            <v>CLASIFICACIÓN DEL INCIDENTE</v>
          </cell>
          <cell r="Z4" t="str">
            <v>DIAGNÓSTICO DEL MÉDICO</v>
          </cell>
          <cell r="AA4" t="str">
            <v>DIAS PERDIDOS</v>
          </cell>
          <cell r="AD4" t="str">
            <v>COSTO S/.</v>
          </cell>
          <cell r="AE4" t="str">
            <v>OBSERVACIONES</v>
          </cell>
        </row>
        <row r="5">
          <cell r="T5" t="str">
            <v>CLASIFICACIÓN</v>
          </cell>
          <cell r="U5" t="str">
            <v>POTENCIAL</v>
          </cell>
          <cell r="V5" t="str">
            <v>TIPO DE ACCIDENTE</v>
          </cell>
          <cell r="W5" t="str">
            <v>AGENTE CAUSANTE</v>
          </cell>
          <cell r="X5" t="str">
            <v>TIPO DE LESIÓN</v>
          </cell>
          <cell r="Y5" t="str">
            <v>PARTE DEL CUERPO AFECTADA</v>
          </cell>
          <cell r="AA5" t="str">
            <v>Fecha Inic.</v>
          </cell>
          <cell r="AB5" t="str">
            <v>Fecha Fin</v>
          </cell>
          <cell r="AC5" t="str">
            <v>N° días</v>
          </cell>
        </row>
        <row r="6">
          <cell r="A6">
            <v>1</v>
          </cell>
          <cell r="B6" t="str">
            <v>Accidente de tránsito</v>
          </cell>
          <cell r="C6">
            <v>41275</v>
          </cell>
          <cell r="D6">
            <v>0.20833333333333334</v>
          </cell>
          <cell r="E6" t="str">
            <v>Casa Grande</v>
          </cell>
          <cell r="F6" t="str">
            <v>Persona</v>
          </cell>
          <cell r="G6" t="str">
            <v>Lorenzo Bueno Chávez</v>
          </cell>
          <cell r="H6" t="str">
            <v>Campo</v>
          </cell>
          <cell r="I6" t="str">
            <v>Vía de penetración a Casa Grande - El Zancudo</v>
          </cell>
          <cell r="J6" t="str">
            <v>División Roma</v>
          </cell>
          <cell r="K6" t="str">
            <v>Operario de campo</v>
          </cell>
          <cell r="L6" t="str">
            <v>Recorredor de aguas en campos</v>
          </cell>
          <cell r="M6" t="str">
            <v>Carlos Rebaza Lezcano</v>
          </cell>
          <cell r="N6" t="str">
            <v>23 Años, 11 Meses, 20 Días</v>
          </cell>
          <cell r="O6" t="str">
            <v>------------</v>
          </cell>
          <cell r="P6">
            <v>52</v>
          </cell>
          <cell r="Q6" t="str">
            <v>Casado</v>
          </cell>
          <cell r="R6" t="str">
            <v>El Señor Lorenzo Bueno Chavez  en horario de trabajo de 06:00 am a 06:00 pm, se encontraba  prestando servicio de control de aguas de riego  desde la Toma Montejo (ubicada frente a ganadería Casa Grande) hasta el campo la Virgen, (Distrito de Chocope), teniendo como distancia aproximadamente de  10 KM aproximadamente.
Al estar haciendo su recorrido en una motocicleta de su propiedad ( Marca ITALIKA color ploma , placa N°- NI3299) y conducida por el Sr. Alex Díaz Flores de 42 años de edad,  dirigiéndose del Campo Vírgenes hacia La toma Montejo, estando en la carretera  a la altura de el sector denominado el Zancudo (ruta de penetración al Distrito de Casa Grande) sorpresivamente invadió su carril derecho un automovil (no identificado) originando que pierda el control y se despiste teniendo como consecuencia la volcadura de la motocicleta y como resultado los Señores Alex Díaz Flores y Lorenzo Bueno Chávez caigan al lado derecho de la berma y sufran núltiples contusiones en el cuerpo.
Fueron auxiliados por Serenazgo de Casa Grande en la unidad placa OD - 1472 conducida por el SR. Reddy Stuart Morillas Pérez, personal de Serenazgo condujo a los accidentados a EsSalud Chocope para la atención inmediata otorgado por el Dr. Víctor Cáceres (médico de turno), quien diagnostico: 
Sr. Alex Díaz Florez: Fractura de pierna izquierda.
Sr. Lorenzo Chávez Bueno: Fractura de clavícula lado izquierdo, corte en la cara lado iozquierdo.
Ambos accidentados quedaron internados en dicho nosocomio.</v>
          </cell>
          <cell r="S6" t="str">
            <v>Se inició la investigación de accidentes para determinar las causas y tomar las medidas correctivas.</v>
          </cell>
          <cell r="T6" t="str">
            <v>Incapacitante</v>
          </cell>
          <cell r="U6" t="str">
            <v>Mayor</v>
          </cell>
          <cell r="V6" t="str">
            <v>Golpeado por</v>
          </cell>
          <cell r="W6" t="str">
            <v>Carro particular</v>
          </cell>
          <cell r="X6" t="str">
            <v>Fractura</v>
          </cell>
          <cell r="Y6" t="str">
            <v>Clavícula</v>
          </cell>
          <cell r="Z6" t="str">
            <v>Fractura de clavícula lado izquierdo y corte en la cara lado izquierdo</v>
          </cell>
          <cell r="AA6">
            <v>41275</v>
          </cell>
          <cell r="AB6">
            <v>41294</v>
          </cell>
          <cell r="AC6">
            <v>20</v>
          </cell>
          <cell r="AE6" t="str">
            <v>------------</v>
          </cell>
        </row>
        <row r="7">
          <cell r="A7">
            <v>2</v>
          </cell>
          <cell r="B7" t="str">
            <v>Enfermedad</v>
          </cell>
          <cell r="C7">
            <v>41276</v>
          </cell>
          <cell r="D7">
            <v>0.25347222222222221</v>
          </cell>
          <cell r="E7" t="str">
            <v>Casa Grande</v>
          </cell>
          <cell r="F7" t="str">
            <v>Persona</v>
          </cell>
          <cell r="G7" t="str">
            <v xml:space="preserve"> Felipe Andrés Sánchez Gil</v>
          </cell>
          <cell r="H7" t="str">
            <v>Producción</v>
          </cell>
          <cell r="I7" t="str">
            <v>Difusor</v>
          </cell>
          <cell r="J7" t="str">
            <v>Lavadero y Difusor</v>
          </cell>
          <cell r="K7" t="str">
            <v>Ayudante operador difusor</v>
          </cell>
          <cell r="L7" t="str">
            <v>------------</v>
          </cell>
          <cell r="M7" t="str">
            <v>Carlos Cabrera Díaz</v>
          </cell>
          <cell r="N7" t="str">
            <v>------------</v>
          </cell>
          <cell r="O7" t="str">
            <v>------------</v>
          </cell>
          <cell r="P7" t="str">
            <v>------------</v>
          </cell>
          <cell r="Q7" t="str">
            <v>------------</v>
          </cell>
          <cell r="R7" t="str">
            <v>El ayudante operador difusor, Sr. Felipe Andrés Sánchez Gil, condición estable, presentaba fuertes dolores de estómago, diarrea y náuseas.</v>
          </cell>
          <cell r="S7" t="str">
            <v>Se trasladó al trabajador a EsSalud Casa Grande.</v>
          </cell>
          <cell r="T7" t="str">
            <v>Enfermedad</v>
          </cell>
          <cell r="U7" t="str">
            <v>------------</v>
          </cell>
          <cell r="V7" t="str">
            <v>------------</v>
          </cell>
          <cell r="W7" t="str">
            <v>------------</v>
          </cell>
          <cell r="X7" t="str">
            <v>------------</v>
          </cell>
          <cell r="Y7" t="str">
            <v>------------</v>
          </cell>
          <cell r="Z7" t="str">
            <v>Gastroenterocolitis</v>
          </cell>
          <cell r="AA7">
            <v>41276</v>
          </cell>
          <cell r="AB7">
            <v>41276</v>
          </cell>
          <cell r="AC7">
            <v>1</v>
          </cell>
          <cell r="AD7" t="str">
            <v>------------</v>
          </cell>
          <cell r="AE7" t="str">
            <v>Médico: Dr. Ronald Cortéz Cochayalle</v>
          </cell>
        </row>
        <row r="8">
          <cell r="A8">
            <v>3</v>
          </cell>
          <cell r="B8" t="str">
            <v>Accidente de trabajo</v>
          </cell>
          <cell r="C8">
            <v>41276</v>
          </cell>
          <cell r="D8">
            <v>0.38194444444444442</v>
          </cell>
          <cell r="E8" t="str">
            <v>Casa Grande</v>
          </cell>
          <cell r="F8" t="str">
            <v>Persona</v>
          </cell>
          <cell r="G8" t="str">
            <v>Fredy Fernando Saldaña Bruno</v>
          </cell>
          <cell r="H8" t="str">
            <v>Producción</v>
          </cell>
          <cell r="I8" t="str">
            <v>Almacén de azúcar a granel</v>
          </cell>
          <cell r="J8" t="str">
            <v>Dpto. Secado y Envasado</v>
          </cell>
          <cell r="K8" t="str">
            <v>Operario de envase</v>
          </cell>
          <cell r="L8" t="str">
            <v>Retiro de parrillas</v>
          </cell>
          <cell r="M8" t="str">
            <v>Luis Valdiviezo Muñoz</v>
          </cell>
          <cell r="N8" t="str">
            <v>3 Años, 11 Meses, 05 Días</v>
          </cell>
          <cell r="O8" t="str">
            <v>------------</v>
          </cell>
          <cell r="P8">
            <v>29</v>
          </cell>
          <cell r="Q8" t="str">
            <v>Conviviente</v>
          </cell>
          <cell r="R8" t="str">
            <v>El operario de envase, Sr. Fredy Fernando Saldaña Bruno, contrato agrario, Sección: Dpto. Secado y Envasado, se encontraba retirando las parrillas de fierro del conductor de azúcar lado B para realizar la limpieza de los canales, con la ayuda de 02 sogas situadas en cada extremo de la parrilla para poder jalarla; es en esos momentos que al realizar el empuje, la parrilla llega a golpear su tobillo izquierdo produciéndole una contusión con sagrado.</v>
          </cell>
          <cell r="S8" t="str">
            <v>Se estabilizó al trabajador accidentado.
Se trasladó al trabajador accidentado a EsSalud Casa Grande para su atención.
Se sensibilizó al trabajador mediante charla sobre: Peligros y riesgos por -  puesto de trabajo.
Se inició la investigación de accidentes para determinar las causas y tomar las medidas correctivas.</v>
          </cell>
          <cell r="T8" t="str">
            <v>Leve / Primeros Auxilios</v>
          </cell>
          <cell r="U8" t="str">
            <v>Menor</v>
          </cell>
          <cell r="V8" t="str">
            <v>Golpeado por</v>
          </cell>
          <cell r="W8" t="str">
            <v>Parrilla de fierro</v>
          </cell>
          <cell r="X8" t="str">
            <v>Contusión</v>
          </cell>
          <cell r="Y8" t="str">
            <v>Pierna/Tobillo</v>
          </cell>
          <cell r="Z8" t="str">
            <v>Contusión en tobillo izquierdo</v>
          </cell>
          <cell r="AA8">
            <v>41276</v>
          </cell>
          <cell r="AB8">
            <v>41277</v>
          </cell>
          <cell r="AC8">
            <v>2</v>
          </cell>
          <cell r="AE8" t="str">
            <v>Médico: Dr. Javier Acuña Ojeda
Asistenta: Mercedes Maritza Maghlorio De Neira
Se generó IPER RCBS0201131130 dirigido al Ing. Luis Valdiviezo Muñoz.</v>
          </cell>
        </row>
        <row r="9">
          <cell r="A9">
            <v>4</v>
          </cell>
          <cell r="B9" t="str">
            <v>Accidente de trabajo</v>
          </cell>
          <cell r="C9">
            <v>41277</v>
          </cell>
          <cell r="D9">
            <v>0.51041666666666663</v>
          </cell>
          <cell r="E9" t="str">
            <v>Casa Grande</v>
          </cell>
          <cell r="F9" t="str">
            <v>Persona</v>
          </cell>
          <cell r="G9" t="str">
            <v>Carlos Iván Cerna Saucedo</v>
          </cell>
          <cell r="H9" t="str">
            <v>Producción</v>
          </cell>
          <cell r="I9" t="str">
            <v>Reductor de faja N° 8  Difusor</v>
          </cell>
          <cell r="J9" t="str">
            <v>Dpto. Maestranza</v>
          </cell>
          <cell r="K9" t="str">
            <v>Mecánico de banco</v>
          </cell>
          <cell r="L9" t="str">
            <v>Retiro de acople de freno de conductor</v>
          </cell>
          <cell r="M9" t="str">
            <v>Ramón Linares Pereda</v>
          </cell>
          <cell r="N9" t="str">
            <v>21 Años, 06 Meses, 01 Días</v>
          </cell>
          <cell r="O9" t="str">
            <v>10 años</v>
          </cell>
          <cell r="P9">
            <v>40</v>
          </cell>
          <cell r="Q9" t="str">
            <v>Casado</v>
          </cell>
          <cell r="R9" t="str">
            <v>El mecánico de banco Sr. Carlos Iván Cerna Saucedo, edad: 40 años, condición estable, Sección: Dpto. Maestranza, se encontraba retirando el acople del freno de un reductor, colocando su mano izquierda sobre la base de concreto del motor para ejercer fuerza con la mano derecha, debido a que el acople se encontraba trabado; es en esas circunstancias que el acople se le resbala de la mano, cayendo sobre su mano izquierda, provocándole una herida contusa.</v>
          </cell>
          <cell r="S9" t="str">
            <v>Se estabilizó al trabajador, brindándole la atención de primeros auxilios.
Se trasladó al trabajador a EsSalud Casa Grande.
Se sensibilizó al trabajador, dándole charla sobre: Peligros y Riesgos por puesto de trabajo.
Se inició con el proceso de investigación del incidente para identificar las causas de lo ocurrido y establecer las acciones correctivas.</v>
          </cell>
          <cell r="T9" t="str">
            <v>Leve / Primeros Auxilios</v>
          </cell>
          <cell r="U9" t="str">
            <v>Moderado</v>
          </cell>
          <cell r="V9" t="str">
            <v>Golpeado por</v>
          </cell>
          <cell r="W9" t="str">
            <v>Acople de freno de conductor</v>
          </cell>
          <cell r="X9" t="str">
            <v>Herida</v>
          </cell>
          <cell r="Y9" t="str">
            <v>Manos</v>
          </cell>
          <cell r="Z9" t="str">
            <v>Herida en mano izquierda</v>
          </cell>
          <cell r="AA9">
            <v>41277</v>
          </cell>
          <cell r="AB9">
            <v>41278</v>
          </cell>
          <cell r="AC9">
            <v>2</v>
          </cell>
          <cell r="AE9" t="str">
            <v>Médico: Dr. Adrián Rojas Vergara</v>
          </cell>
        </row>
        <row r="10">
          <cell r="A10">
            <v>5</v>
          </cell>
          <cell r="B10" t="str">
            <v>Enfermedad</v>
          </cell>
          <cell r="C10">
            <v>41277</v>
          </cell>
          <cell r="D10">
            <v>0.57291666666666663</v>
          </cell>
          <cell r="E10" t="str">
            <v>Manpower</v>
          </cell>
          <cell r="F10" t="str">
            <v>Persona</v>
          </cell>
          <cell r="G10" t="str">
            <v>Cristhian Chuzo Flores</v>
          </cell>
          <cell r="H10" t="str">
            <v>Recursos Humanos</v>
          </cell>
          <cell r="I10" t="str">
            <v>Almacén de Residuos solidos</v>
          </cell>
          <cell r="J10" t="str">
            <v>Dpto. Seguridad e Higiene Industrial</v>
          </cell>
          <cell r="K10" t="str">
            <v>Operario de limpieza</v>
          </cell>
          <cell r="L10" t="str">
            <v>------------</v>
          </cell>
          <cell r="M10" t="str">
            <v>Edgar Cortez Cochayalle</v>
          </cell>
          <cell r="N10" t="str">
            <v>------------</v>
          </cell>
          <cell r="O10" t="str">
            <v>------------</v>
          </cell>
          <cell r="P10">
            <v>22</v>
          </cell>
          <cell r="Q10" t="str">
            <v>------------</v>
          </cell>
          <cell r="R10" t="str">
            <v>El operario de limpieza, Sr. Chuzo Flores Cristhian, edad: 22 años, Service: Manpower, Sección: Dpto. Seguridad e Higiene Ocupacional, presentaba fuertes dolores estomacales.</v>
          </cell>
          <cell r="S10" t="str">
            <v>Se estabilizó al trabajador.
Se trasladó al trabajador a EsSalud Casa Grande.</v>
          </cell>
          <cell r="T10" t="str">
            <v>Enfermedad</v>
          </cell>
          <cell r="U10" t="str">
            <v>------------</v>
          </cell>
          <cell r="V10" t="str">
            <v>------------</v>
          </cell>
          <cell r="W10" t="str">
            <v>------------</v>
          </cell>
          <cell r="X10" t="str">
            <v>------------</v>
          </cell>
          <cell r="Y10" t="str">
            <v>------------</v>
          </cell>
          <cell r="Z10" t="str">
            <v>Infección estomacal</v>
          </cell>
          <cell r="AA10">
            <v>41277</v>
          </cell>
          <cell r="AB10">
            <v>41277</v>
          </cell>
          <cell r="AC10">
            <v>0</v>
          </cell>
          <cell r="AD10" t="str">
            <v>------------</v>
          </cell>
          <cell r="AE10" t="str">
            <v>Médico: Dr. Ronald Cortez Cochayalle
El Sr. Chuzo Flores retornó a trabajar después de su atención medica.</v>
          </cell>
        </row>
        <row r="11">
          <cell r="A11">
            <v>6</v>
          </cell>
          <cell r="B11" t="str">
            <v>Casi Accidente</v>
          </cell>
          <cell r="C11">
            <v>41277</v>
          </cell>
          <cell r="D11">
            <v>0.61458333333333337</v>
          </cell>
          <cell r="E11" t="str">
            <v>Casa Grande</v>
          </cell>
          <cell r="F11" t="str">
            <v>Equipo/Material</v>
          </cell>
          <cell r="G11" t="str">
            <v>Segundo Leonardo Araujo Chacón</v>
          </cell>
          <cell r="H11" t="str">
            <v>Servicios Agrícolas</v>
          </cell>
          <cell r="I11" t="str">
            <v>Campo Atahualpa</v>
          </cell>
          <cell r="J11" t="str">
            <v>División Operaciones</v>
          </cell>
          <cell r="K11" t="str">
            <v>Conductor de buses</v>
          </cell>
          <cell r="L11" t="str">
            <v>Traslado de trabajadores</v>
          </cell>
          <cell r="M11" t="str">
            <v>Cristhian Cadenillas Alcantara</v>
          </cell>
          <cell r="N11" t="str">
            <v>23 Años</v>
          </cell>
          <cell r="O11" t="str">
            <v>23 Años</v>
          </cell>
          <cell r="P11">
            <v>44</v>
          </cell>
          <cell r="Q11" t="str">
            <v>Casado</v>
          </cell>
          <cell r="R11" t="str">
            <v>El conductor de buses, Sr Segundo Leonardo Araujo Chacón, edad: 44 Años, condición estable, Sección: División de Operaciones, manifiesta que en circunstancias que transportaba a 18 trabajadores procedentes del campo Huabalito hacia el Anexo Mocollope; a la altura del campo Atahualpa el parabrisas del lado izquierdo de su unidad se desprendió, cayendo en el interior del bus rompiéndose en el acto, no sufriendo ninguna lesión el Sr. Araujo.</v>
          </cell>
          <cell r="S11" t="str">
            <v>Se realizó charlas sobre: Manejo a la defensiva y riesgos laborales.</v>
          </cell>
          <cell r="T11" t="str">
            <v>Daños Materiales</v>
          </cell>
          <cell r="U11" t="str">
            <v>------------</v>
          </cell>
          <cell r="V11" t="str">
            <v>------------</v>
          </cell>
          <cell r="W11" t="str">
            <v>------------</v>
          </cell>
          <cell r="X11" t="str">
            <v>------------</v>
          </cell>
          <cell r="Y11" t="str">
            <v>------------</v>
          </cell>
          <cell r="Z11" t="str">
            <v>------------</v>
          </cell>
          <cell r="AA11" t="str">
            <v>------------</v>
          </cell>
          <cell r="AB11" t="str">
            <v>------------</v>
          </cell>
          <cell r="AC11" t="str">
            <v>------------</v>
          </cell>
          <cell r="AD11" t="str">
            <v>------------</v>
          </cell>
          <cell r="AE11" t="str">
            <v>Se realizó prueba de alcoholemia N° 03641.</v>
          </cell>
        </row>
        <row r="12">
          <cell r="B12" t="str">
            <v>Accidente de trabajo</v>
          </cell>
          <cell r="C12">
            <v>41277</v>
          </cell>
          <cell r="D12">
            <v>0.66666666666666663</v>
          </cell>
          <cell r="E12" t="str">
            <v>Casa Grande</v>
          </cell>
          <cell r="F12" t="str">
            <v>Persona</v>
          </cell>
          <cell r="G12" t="str">
            <v>José Humberto Jacinto Reyes</v>
          </cell>
          <cell r="H12" t="str">
            <v>Campo</v>
          </cell>
          <cell r="I12" t="str">
            <v>Campo Bolognesi B, Anexo Facalá - La Capilla</v>
          </cell>
          <cell r="J12" t="str">
            <v>División Casa Grande</v>
          </cell>
          <cell r="K12" t="str">
            <v>Operario de Campo</v>
          </cell>
          <cell r="L12" t="str">
            <v>Labores de riego</v>
          </cell>
          <cell r="M12" t="str">
            <v>Julio Quezada Sánchez</v>
          </cell>
          <cell r="N12" t="str">
            <v>1 Año, 11 Meses</v>
          </cell>
          <cell r="O12" t="str">
            <v>1 Año, 11 Meses</v>
          </cell>
          <cell r="P12">
            <v>44</v>
          </cell>
          <cell r="Q12" t="str">
            <v>Conviviente</v>
          </cell>
          <cell r="R12" t="str">
            <v>El regador Sr., José Humberto Jacinto Reyes, se encontraba en el campo realizando labores de riego desprovisto de sus botas de protección, en esas circunstancias al estar presionando con su pie derecho una tapa de regadío para pasar agua a otro cuartel de caña, sufre un corte por un vidrio el cual estaba enterrado en la tapa ocasionándole una herida superficial en el talón derecho.</v>
          </cell>
          <cell r="S12" t="str">
            <v>El trabajador se dirigió por sus propios medios al Hospital Policlínico de Ascope.</v>
          </cell>
          <cell r="T12" t="str">
            <v>Leve / Primeros Auxilios</v>
          </cell>
          <cell r="U12" t="str">
            <v>Menor</v>
          </cell>
          <cell r="V12" t="str">
            <v>Corte</v>
          </cell>
          <cell r="W12" t="str">
            <v>Pedazo de vidrio</v>
          </cell>
          <cell r="X12" t="str">
            <v>Herida Cortante / Punzante</v>
          </cell>
          <cell r="Y12" t="str">
            <v>Pie</v>
          </cell>
          <cell r="Z12" t="str">
            <v>Herida cortante en pie izquierdo</v>
          </cell>
          <cell r="AA12">
            <v>41278</v>
          </cell>
          <cell r="AB12">
            <v>41280</v>
          </cell>
          <cell r="AC12">
            <v>3</v>
          </cell>
          <cell r="AE12" t="str">
            <v>Accidente no reportado
El Trabajador manifestó que el accidente ocurrió el día 03/01/13 a las 16:00 horas, quien observando la herida que era superficial no comunicó a su jefatura, y que al día siguiente observo que la herida se había infectado, se dirigió al hospital Policlínico de Ascope.</v>
          </cell>
        </row>
        <row r="13">
          <cell r="A13">
            <v>7</v>
          </cell>
          <cell r="B13" t="str">
            <v>Accidente de trabajo</v>
          </cell>
          <cell r="C13">
            <v>41278</v>
          </cell>
          <cell r="D13">
            <v>0.43402777777777773</v>
          </cell>
          <cell r="E13" t="str">
            <v>Casa Grande</v>
          </cell>
          <cell r="F13" t="str">
            <v>Persona</v>
          </cell>
          <cell r="G13" t="str">
            <v>Víctor Hugo Cabrera Cienfuegos</v>
          </cell>
          <cell r="H13" t="str">
            <v>Producción</v>
          </cell>
          <cell r="I13" t="str">
            <v>Almacén de recepción</v>
          </cell>
          <cell r="J13" t="str">
            <v>Dpto. Maestranza</v>
          </cell>
          <cell r="K13" t="str">
            <v>Storista</v>
          </cell>
          <cell r="L13" t="str">
            <v>Colocación de eslinga a compresora de aire</v>
          </cell>
          <cell r="M13" t="str">
            <v>Ramón Linares Pereda</v>
          </cell>
          <cell r="N13" t="str">
            <v>22 Años, 02 Meses, 30 Días</v>
          </cell>
          <cell r="O13" t="str">
            <v>------------</v>
          </cell>
          <cell r="P13">
            <v>54</v>
          </cell>
          <cell r="Q13" t="str">
            <v>Casado</v>
          </cell>
          <cell r="R13" t="str">
            <v>El storista, Sr. Víctor Hugo Cabrera Cienfuegos, edad: 54 años, condición estable, Sección: Dpto. Maestranza; en circunstancias que se encontraba encima de una parihuela, al costado de una compresora colocándole una eslinga para su traslado al taller de mecánica, éste se traslada hacia el otro extremo de la compresora, tropezando con 02 tablas (30 cm aprox.) que se estaban en su camino, sufriendo la torcedura de su rodilla derecha.</v>
          </cell>
          <cell r="S13" t="str">
            <v>Se estabilizó al trabajador, brindándole la atención de primeros auxilios.
Se trasladó al trabajador a EsSalud Casa Grande.
Se sensibilizó al trabajador, dándole charla sobre: Peligros y Riesgos en el área de trabajo.
Se inició con el proceso de investigación del incidente para identificar las causas de lo ocurrido y establecer las acciones correctivas.</v>
          </cell>
          <cell r="T13" t="str">
            <v>Leve / Primeros Auxilios</v>
          </cell>
          <cell r="U13" t="str">
            <v>Menor</v>
          </cell>
          <cell r="V13" t="str">
            <v>Golpeado por</v>
          </cell>
          <cell r="W13" t="str">
            <v>Tablas de madera</v>
          </cell>
          <cell r="X13" t="str">
            <v>Contusión</v>
          </cell>
          <cell r="Y13" t="str">
            <v>Rodilla</v>
          </cell>
          <cell r="Z13" t="str">
            <v>Contusión en rodilla derecha</v>
          </cell>
          <cell r="AA13">
            <v>41278</v>
          </cell>
          <cell r="AB13">
            <v>41298</v>
          </cell>
          <cell r="AC13">
            <v>20</v>
          </cell>
          <cell r="AE13" t="str">
            <v>Médico: Dr. Javier Acuña Ojeda
Asistenta Social: Nilda Victoria Pérez Rodríguez</v>
          </cell>
        </row>
        <row r="14">
          <cell r="A14">
            <v>8</v>
          </cell>
          <cell r="B14" t="str">
            <v>Accidente de trabajo</v>
          </cell>
          <cell r="C14">
            <v>41278</v>
          </cell>
          <cell r="D14">
            <v>0.44791666666666669</v>
          </cell>
          <cell r="E14" t="str">
            <v>Adecco</v>
          </cell>
          <cell r="F14" t="str">
            <v>Persona</v>
          </cell>
          <cell r="G14" t="str">
            <v>Ángel Rafael Sifuentes Cruz</v>
          </cell>
          <cell r="H14" t="str">
            <v>Campo</v>
          </cell>
          <cell r="I14" t="str">
            <v>Campo Potrero 3</v>
          </cell>
          <cell r="J14" t="str">
            <v>Superintendencia Nuevos Cultivos</v>
          </cell>
          <cell r="K14" t="str">
            <v>Agricultor ayudante</v>
          </cell>
          <cell r="L14" t="str">
            <v>Cultivo de maiz</v>
          </cell>
          <cell r="M14" t="str">
            <v>----------</v>
          </cell>
          <cell r="N14" t="str">
            <v>02 Meses</v>
          </cell>
          <cell r="O14" t="str">
            <v>02 Meses</v>
          </cell>
          <cell r="P14">
            <v>40</v>
          </cell>
          <cell r="Q14" t="str">
            <v>Casado</v>
          </cell>
          <cell r="R14" t="str">
            <v>El agricultor ayudante, Sr. Ángel Rafael Sifuentes Cruz, edad: 40 años, Service: Adecco, Sección: Nuevos Cultivos; se encontraba en el interior de un campo en preparación, arrumando las raíces de espinos y troncos de árboles; es en esas circunstancias que al trasladarse por el campo pisó con su pie derecho la raíz sobresaliente de un tronco el cual traspasó sus zapatos (éstos no eran de seguridad), ocasionándole una herida punzante.</v>
          </cell>
          <cell r="S14" t="str">
            <v>Se estabilizó al trabajador, brindándole la atención de primeros auxilios.
Se trasladó al trabajador a EsSalud Casa Grande.
Se sensibilizó al trabajador, dándole charla sobre: Riesgos en las labores agrícolas de campo.
Se inició con el proceso de investigación del incidente para identificar las causas de lo ocurrido y establecer las acciones correctivas.</v>
          </cell>
          <cell r="T14" t="str">
            <v>Leve / Primeros Auxilios</v>
          </cell>
          <cell r="U14" t="str">
            <v>Moderado</v>
          </cell>
          <cell r="V14" t="str">
            <v>Contacto con</v>
          </cell>
          <cell r="W14" t="str">
            <v>Raíz de tronco</v>
          </cell>
          <cell r="X14" t="str">
            <v>Herida</v>
          </cell>
          <cell r="Y14" t="str">
            <v>Pie</v>
          </cell>
          <cell r="Z14" t="str">
            <v>Herida en pie derecho</v>
          </cell>
          <cell r="AA14" t="str">
            <v>------------</v>
          </cell>
          <cell r="AB14" t="str">
            <v>------------</v>
          </cell>
          <cell r="AC14" t="str">
            <v>------------</v>
          </cell>
          <cell r="AD14" t="str">
            <v>------------</v>
          </cell>
          <cell r="AE14" t="str">
            <v>Investigación realizada por Service Adecco</v>
          </cell>
        </row>
        <row r="15">
          <cell r="A15">
            <v>9</v>
          </cell>
          <cell r="B15" t="str">
            <v>Accidente de trabajo</v>
          </cell>
          <cell r="C15">
            <v>41278</v>
          </cell>
          <cell r="D15">
            <v>0.60416666666666663</v>
          </cell>
          <cell r="E15" t="str">
            <v>Casa Grande</v>
          </cell>
          <cell r="F15" t="str">
            <v>Persona</v>
          </cell>
          <cell r="G15" t="str">
            <v>Christian Kenny Neyra Neira</v>
          </cell>
          <cell r="H15" t="str">
            <v>Planta de Alcohol</v>
          </cell>
          <cell r="I15" t="str">
            <v>Destilería / Enfriaderas de placas 1er. Nivel</v>
          </cell>
          <cell r="J15" t="str">
            <v>Dpto. Destilería</v>
          </cell>
          <cell r="K15" t="str">
            <v>Técnico supervisor de producción</v>
          </cell>
          <cell r="L15" t="str">
            <v>Mantenimiento de enfriaderas de placas</v>
          </cell>
          <cell r="M15" t="str">
            <v>Carlos Torres Salirrosas</v>
          </cell>
          <cell r="N15" t="str">
            <v>2 Años</v>
          </cell>
          <cell r="O15" t="str">
            <v>2 años</v>
          </cell>
          <cell r="P15">
            <v>24</v>
          </cell>
          <cell r="Q15" t="str">
            <v>Casado</v>
          </cell>
          <cell r="R15" t="str">
            <v>El técnico supervisor de producción, Sr. Christian Kenny Neyra Neira, edad: 24 años, contrato agrario, Sección: Dpto. Destilería, se encontraba ajustando un perno de las enfriaderas de placas, utilizando para esto una llave de boca de 1.7/8 y también como apoyo otra llave de las mismas dimensiones, es en esas circunstancias que al ejercer fuerza para ajustar perno; la llave de apoyo se le resbala del perno haciendo que el cuerpo del Sr. Neyra cayera hacia adelante, golpeándose en uno de los bordes de la llave que había quedado en el perno; causándole una herida con sangrado en la parte superior de la ceja derecha.</v>
          </cell>
          <cell r="S15" t="str">
            <v>Se estabilizó al trabajador, brindándole la atención de primeros auxilios; utilizando el botiquín instalado en dicha área.
Se trasladó al trabajador a EsSalud Casa Grande.
Se sensibilizó al trabajador, dándole charla sobre: Trabajos con herramientas adecuadas para realizar la tarea.
Se inició con el proceso de investigación del incidente, para identificar las causas de lo ocurrido y establecer las acciones correctivas.</v>
          </cell>
          <cell r="T15" t="str">
            <v>Leve / Primeros Auxilios</v>
          </cell>
          <cell r="U15" t="str">
            <v>Moderado</v>
          </cell>
          <cell r="V15" t="str">
            <v>Golpeado contra</v>
          </cell>
          <cell r="W15" t="str">
            <v>Llave de boca</v>
          </cell>
          <cell r="X15" t="str">
            <v>Herida</v>
          </cell>
          <cell r="Y15" t="str">
            <v>Cara</v>
          </cell>
          <cell r="Z15" t="str">
            <v>Herida contusa en parpado ojo derecho</v>
          </cell>
          <cell r="AA15">
            <v>41278</v>
          </cell>
          <cell r="AB15">
            <v>41284</v>
          </cell>
          <cell r="AC15">
            <v>6</v>
          </cell>
          <cell r="AE15" t="str">
            <v>Médico: Dr. Javier Acuña Ojeda
Asistenta: Maritza Maghlorio</v>
          </cell>
        </row>
        <row r="16">
          <cell r="A16">
            <v>10</v>
          </cell>
          <cell r="B16" t="str">
            <v>Enfermedad</v>
          </cell>
          <cell r="C16">
            <v>41279</v>
          </cell>
          <cell r="D16">
            <v>0.30555555555555552</v>
          </cell>
          <cell r="E16" t="str">
            <v>Casa Grande</v>
          </cell>
          <cell r="F16" t="str">
            <v>Persona</v>
          </cell>
          <cell r="G16" t="str">
            <v>Segundo Samuel Cacho Diaz</v>
          </cell>
          <cell r="H16" t="str">
            <v xml:space="preserve">Producción </v>
          </cell>
          <cell r="I16" t="str">
            <v>Destilería</v>
          </cell>
          <cell r="J16" t="str">
            <v>Dpto. Destilería</v>
          </cell>
          <cell r="K16" t="str">
            <v>Fermentador</v>
          </cell>
          <cell r="L16" t="str">
            <v>----------</v>
          </cell>
          <cell r="M16" t="str">
            <v>Carlos Torres Salirrosas</v>
          </cell>
          <cell r="N16" t="str">
            <v>----------</v>
          </cell>
          <cell r="O16" t="str">
            <v>----------</v>
          </cell>
          <cell r="P16">
            <v>54</v>
          </cell>
          <cell r="Q16" t="str">
            <v>Casado</v>
          </cell>
          <cell r="R16" t="str">
            <v>El fermentador, Sr. Segundo Samuel Cacho Diaz, edad: 54 años, condición estable, Sección: Dpto. Destilería; presentaba dolores de espalda.</v>
          </cell>
          <cell r="S16" t="str">
            <v>Se trasladó al trabajador a EsSalud Casa Grande.</v>
          </cell>
          <cell r="T16" t="str">
            <v>Enfermedad</v>
          </cell>
          <cell r="U16" t="str">
            <v>------------</v>
          </cell>
          <cell r="V16" t="str">
            <v>------------</v>
          </cell>
          <cell r="W16" t="str">
            <v>------------</v>
          </cell>
          <cell r="X16" t="str">
            <v>------------</v>
          </cell>
          <cell r="Y16" t="str">
            <v>------------</v>
          </cell>
          <cell r="Z16" t="str">
            <v>Lumbalgia</v>
          </cell>
          <cell r="AA16">
            <v>41279</v>
          </cell>
          <cell r="AB16">
            <v>41279</v>
          </cell>
          <cell r="AC16">
            <v>1</v>
          </cell>
          <cell r="AD16" t="str">
            <v>------------</v>
          </cell>
          <cell r="AE16" t="str">
            <v>Diagnóstico: 
Médico: Dr. Mendoza Galicia</v>
          </cell>
        </row>
        <row r="17">
          <cell r="A17">
            <v>11</v>
          </cell>
          <cell r="B17" t="str">
            <v>Accidente de trabajo</v>
          </cell>
          <cell r="C17">
            <v>41279</v>
          </cell>
          <cell r="D17">
            <v>0.40277777777777773</v>
          </cell>
          <cell r="E17" t="str">
            <v>Casa Grande</v>
          </cell>
          <cell r="F17" t="str">
            <v>Persona</v>
          </cell>
          <cell r="G17" t="str">
            <v>Wilfredo Izquierdo Escobal</v>
          </cell>
          <cell r="H17" t="str">
            <v>Servicios Agrícolas</v>
          </cell>
          <cell r="I17" t="str">
            <v>Taller de sección pozos</v>
          </cell>
          <cell r="J17" t="str">
            <v>Dpto. Perforación de Pozos</v>
          </cell>
          <cell r="K17" t="str">
            <v>Perforador-perforación de pozos</v>
          </cell>
          <cell r="L17" t="str">
            <v>Perforando abrazaderas</v>
          </cell>
          <cell r="M17" t="str">
            <v>Vladimiro Villegas Montero</v>
          </cell>
          <cell r="N17" t="str">
            <v>41 Años</v>
          </cell>
          <cell r="O17" t="str">
            <v>25 años</v>
          </cell>
          <cell r="P17">
            <v>60</v>
          </cell>
          <cell r="Q17" t="str">
            <v>Casado</v>
          </cell>
          <cell r="R17" t="str">
            <v>El perforador-perforación de pozos, Sr. Wilfredo Izquierdo Escobal, edad: 60 años, condición estable, Sección: Dpto. Perforación de Pozos; se encontraba ayudando al Sr. Abel Bazauri Cabrera en la perforación de abrazaderas para tubos; para lo cual estaban utilizando un taladro eléctrico de columna, es en esas circunstancias que el Sr. Izquierdo se acercó al taladro para retirar la viruta de fierro con su mano izquierda de la broca que se encontraba en movimiento, logrando su guante de seguridad engancharse en la viruta haciendo que su mano sea jalada en dirección de la broca; el Sr. Bazauri al percatarse de lo ocurrido presionó el interruptor de emergencia deteniendo el taladro.
El Sr. Izquierdo sufrió hinchazón y heridas en la mano izquierda.</v>
          </cell>
          <cell r="S17" t="str">
            <v>Se estabilizó al trabajador accidentado.
Se trasladó al trabajador a EsSalud Chocope.
Se sensibilizó al trabajador, dándole charla sobre: Peligros y riesgos para trabajos en equipos en movimiento
Se inició con el proceso de investigación del incidente para identificar las causas de lo ocurrido y establecer las acciones correctivas.</v>
          </cell>
          <cell r="T17" t="str">
            <v>Leve / Primeros Auxilios</v>
          </cell>
          <cell r="U17" t="str">
            <v>Moderado</v>
          </cell>
          <cell r="V17" t="str">
            <v>Atrapado por</v>
          </cell>
          <cell r="W17" t="str">
            <v>Broca de taladro</v>
          </cell>
          <cell r="X17" t="str">
            <v>Contusión</v>
          </cell>
          <cell r="Y17" t="str">
            <v>Manos</v>
          </cell>
          <cell r="Z17" t="str">
            <v>Herida cortante en mano izquierda</v>
          </cell>
          <cell r="AA17">
            <v>41279</v>
          </cell>
          <cell r="AB17">
            <v>41298</v>
          </cell>
          <cell r="AC17">
            <v>20</v>
          </cell>
          <cell r="AE17" t="str">
            <v>Médico: Dr. Jorge Araujo
Asistenta Social: Nilda Perez</v>
          </cell>
        </row>
        <row r="18">
          <cell r="A18">
            <v>12</v>
          </cell>
          <cell r="B18" t="str">
            <v>Incendio</v>
          </cell>
          <cell r="C18">
            <v>41279</v>
          </cell>
          <cell r="D18">
            <v>0.5</v>
          </cell>
          <cell r="E18" t="str">
            <v>Casa Grande</v>
          </cell>
          <cell r="F18" t="str">
            <v>Equipo/Material</v>
          </cell>
          <cell r="G18" t="str">
            <v>------------</v>
          </cell>
          <cell r="H18" t="str">
            <v>Producción</v>
          </cell>
          <cell r="I18" t="str">
            <v>Almacén de envasado de azúcar</v>
          </cell>
          <cell r="J18" t="str">
            <v>Dpto. Mantenimiento Mecánico</v>
          </cell>
          <cell r="K18" t="str">
            <v>Calderero - Soldador</v>
          </cell>
          <cell r="L18" t="str">
            <v>Corte y soldadura en el tambor de magnetismo</v>
          </cell>
          <cell r="M18" t="str">
            <v>Melvin Chávez Sánchez</v>
          </cell>
          <cell r="N18" t="str">
            <v>------------</v>
          </cell>
          <cell r="O18" t="str">
            <v>------------</v>
          </cell>
          <cell r="P18" t="str">
            <v>------------</v>
          </cell>
          <cell r="Q18" t="str">
            <v>------------</v>
          </cell>
          <cell r="R18" t="str">
            <v>El calderero, Sr. Eduardo Villarreal León junto a los soldadores, Sr. Walter Junior Gutiérrez Aguirre y Sr. Edmundo Guerra Rodrigues; todos de la Sección: Dpto. Mantenimiento Mecánico, manifiestan que a las 11:30 horas se encontraban realizando labores de corte y soldadura en el tambor de magnetismo para colocar un magneto; es en esas circunstancias que las chispas incandescentes producto de su labor caen sobre los capachos de plástico ubicados en el interior de los elevadores de azúcar.
Observando el Sr. Villarreal que a las 12:00 horas, después de haber terminado sus labores empieza a salir humo por los elevadores, debido a la combustión que se había generado en los capachos; comunicando al personal de turno del Dpto. de Envasado para que les apoyen, utilizando un  extintor de agua y otro de CO2 para tratar de sofocarlo, sin poder lograrlo, por lo que  comunicaron al área de Seguridad Industrial y a la Brigada contra incendio, quienes utilizando mangueras conectadas a un punto de agua ubicada en la torre de enfriamiento lograron controlarlo a las 13:15 horas.</v>
          </cell>
          <cell r="S18" t="str">
            <v>Se activó el sistema de alarma de seguridad comunicando a los inspectores de seguridad y a los brigadistas.
Los brigadistas ejecutaron los procedimientos de lucha contra incendio.</v>
          </cell>
          <cell r="T18" t="str">
            <v>Daños Materiales</v>
          </cell>
          <cell r="U18" t="str">
            <v>------------</v>
          </cell>
          <cell r="V18" t="str">
            <v>------------</v>
          </cell>
          <cell r="W18" t="str">
            <v>------------</v>
          </cell>
          <cell r="X18" t="str">
            <v>------------</v>
          </cell>
          <cell r="Y18" t="str">
            <v>------------</v>
          </cell>
          <cell r="Z18" t="str">
            <v>------------</v>
          </cell>
          <cell r="AA18" t="str">
            <v>------------</v>
          </cell>
          <cell r="AB18" t="str">
            <v>------------</v>
          </cell>
          <cell r="AC18" t="str">
            <v>------------</v>
          </cell>
          <cell r="AD18" t="str">
            <v>------------</v>
          </cell>
          <cell r="AE18" t="str">
            <v>Se contó con el apoyo de personal del área de Seguridad Patrimonial</v>
          </cell>
        </row>
        <row r="19">
          <cell r="A19">
            <v>13</v>
          </cell>
          <cell r="B19" t="str">
            <v>Enfermedad</v>
          </cell>
          <cell r="C19">
            <v>41280</v>
          </cell>
          <cell r="D19">
            <v>0.4201388888888889</v>
          </cell>
          <cell r="E19" t="str">
            <v>Casa Grande</v>
          </cell>
          <cell r="F19" t="str">
            <v>Persona</v>
          </cell>
          <cell r="G19" t="str">
            <v>Pedro Erick Rodríguez Chávez</v>
          </cell>
          <cell r="H19" t="str">
            <v xml:space="preserve">Producción </v>
          </cell>
          <cell r="I19" t="str">
            <v>Taller de Maestranza</v>
          </cell>
          <cell r="J19" t="str">
            <v>Dpto. Maestranza</v>
          </cell>
          <cell r="K19" t="str">
            <v>Mecánico de banco</v>
          </cell>
          <cell r="L19" t="str">
            <v>----------</v>
          </cell>
          <cell r="M19" t="str">
            <v>Ramón Linares Pereda</v>
          </cell>
          <cell r="N19" t="str">
            <v>----------</v>
          </cell>
          <cell r="O19" t="str">
            <v>----------</v>
          </cell>
          <cell r="P19">
            <v>31</v>
          </cell>
          <cell r="Q19" t="str">
            <v>Soltero</v>
          </cell>
          <cell r="R19" t="str">
            <v>El mecánico de banco, Sr. Pedro Erick Rodríguez Chávez, edad: 31 años, condición estable, Sección: Dpto. Maestranza; presentaba malestar corporal.</v>
          </cell>
          <cell r="S19" t="str">
            <v>Se trasladó al trabajador a EsSalud Casa Grande.</v>
          </cell>
          <cell r="T19" t="str">
            <v>Enfermedad</v>
          </cell>
          <cell r="U19" t="str">
            <v>------------</v>
          </cell>
          <cell r="V19" t="str">
            <v>------------</v>
          </cell>
          <cell r="W19" t="str">
            <v>------------</v>
          </cell>
          <cell r="X19" t="str">
            <v>------------</v>
          </cell>
          <cell r="Y19" t="str">
            <v>------------</v>
          </cell>
          <cell r="Z19" t="str">
            <v>Convulsiones</v>
          </cell>
          <cell r="AA19" t="str">
            <v>------------</v>
          </cell>
          <cell r="AB19" t="str">
            <v>------------</v>
          </cell>
          <cell r="AC19" t="str">
            <v>------------</v>
          </cell>
          <cell r="AD19" t="str">
            <v>------------</v>
          </cell>
          <cell r="AE19" t="str">
            <v>Médico: Dr. Adrián Rojas
Reposo: Quedó en observación</v>
          </cell>
        </row>
        <row r="20">
          <cell r="A20">
            <v>14</v>
          </cell>
          <cell r="B20" t="str">
            <v>Amago de Incendio</v>
          </cell>
          <cell r="C20">
            <v>41280</v>
          </cell>
          <cell r="D20">
            <v>0.50347222222222221</v>
          </cell>
          <cell r="E20" t="str">
            <v>Empresa ASH E.I.R.L.</v>
          </cell>
          <cell r="F20" t="str">
            <v>Equipo/Material</v>
          </cell>
          <cell r="G20" t="str">
            <v>------------</v>
          </cell>
          <cell r="H20" t="str">
            <v xml:space="preserve">Producción </v>
          </cell>
          <cell r="I20" t="str">
            <v xml:space="preserve">Planta Trupal </v>
          </cell>
          <cell r="J20" t="str">
            <v>Trupal</v>
          </cell>
          <cell r="K20" t="str">
            <v>Soldador</v>
          </cell>
          <cell r="L20" t="str">
            <v>Trabajos de oxicorte</v>
          </cell>
          <cell r="M20" t="str">
            <v>----------</v>
          </cell>
          <cell r="N20" t="str">
            <v>----------</v>
          </cell>
          <cell r="O20" t="str">
            <v>----------</v>
          </cell>
          <cell r="P20" t="str">
            <v>----------</v>
          </cell>
          <cell r="Q20" t="str">
            <v>----------</v>
          </cell>
          <cell r="R20" t="str">
            <v>En la planta desmeduladora de Trupal a las 12:05 horas se suscitó un amago de incendio, a consecuencia de las chispas incandescentes provenientes de los trabajos de oxicorte que venía realizando la Empresa ASH E.I.R.L.</v>
          </cell>
          <cell r="S20" t="str">
            <v xml:space="preserve">Se sofocó con la ayuda de la brigada contra incendio, logrando controlar dicho amago haciendo uso de la red contra incendios de Trupal. </v>
          </cell>
          <cell r="T20" t="str">
            <v>Daños Materiales</v>
          </cell>
          <cell r="U20" t="str">
            <v>------------</v>
          </cell>
          <cell r="V20" t="str">
            <v>------------</v>
          </cell>
          <cell r="W20" t="str">
            <v>------------</v>
          </cell>
          <cell r="X20" t="str">
            <v>------------</v>
          </cell>
          <cell r="Y20" t="str">
            <v>------------</v>
          </cell>
          <cell r="Z20" t="str">
            <v>------------</v>
          </cell>
          <cell r="AA20" t="str">
            <v>------------</v>
          </cell>
          <cell r="AB20" t="str">
            <v>------------</v>
          </cell>
          <cell r="AC20" t="str">
            <v>------------</v>
          </cell>
          <cell r="AD20" t="str">
            <v>------------</v>
          </cell>
          <cell r="AE20" t="str">
            <v>------------</v>
          </cell>
        </row>
        <row r="21">
          <cell r="A21">
            <v>15</v>
          </cell>
          <cell r="B21" t="str">
            <v>Amago de Incendio</v>
          </cell>
          <cell r="C21">
            <v>41280</v>
          </cell>
          <cell r="D21">
            <v>0.55208333333333337</v>
          </cell>
          <cell r="E21" t="str">
            <v>Empresa ASH E.I.R.L.</v>
          </cell>
          <cell r="F21" t="str">
            <v>Equipo/Material</v>
          </cell>
          <cell r="G21" t="str">
            <v>------------</v>
          </cell>
          <cell r="H21" t="str">
            <v xml:space="preserve">Producción </v>
          </cell>
          <cell r="I21" t="str">
            <v xml:space="preserve">Planta Trupal </v>
          </cell>
          <cell r="J21" t="str">
            <v>Trupal</v>
          </cell>
          <cell r="K21" t="str">
            <v>Soldador</v>
          </cell>
          <cell r="L21" t="str">
            <v>Trabajos de soldadura</v>
          </cell>
          <cell r="M21" t="str">
            <v>----------</v>
          </cell>
          <cell r="N21" t="str">
            <v>----------</v>
          </cell>
          <cell r="O21" t="str">
            <v>----------</v>
          </cell>
          <cell r="P21" t="str">
            <v>----------</v>
          </cell>
          <cell r="Q21" t="str">
            <v>----------</v>
          </cell>
          <cell r="R21" t="str">
            <v>Al realizar inspección por el área de la Planta de Trupal, se observó la presencia de humo que provenía del bagazo acumulado existente tanto en la parte interna como en la parte externa de trupal que colinda con el almacén de carbón; debido a los trabajos de soldadura que había realizado la Empresa ASH E.I.R.L.</v>
          </cell>
          <cell r="S21" t="str">
            <v xml:space="preserve">Se sofocó con la ayuda de la brigada contra incendio, logrando controlar dicho amago haciendo uso de la red contra incendios de Trupal. </v>
          </cell>
          <cell r="T21" t="str">
            <v>Daños Materiales</v>
          </cell>
          <cell r="U21" t="str">
            <v>------------</v>
          </cell>
          <cell r="V21" t="str">
            <v>------------</v>
          </cell>
          <cell r="W21" t="str">
            <v>------------</v>
          </cell>
          <cell r="X21" t="str">
            <v>------------</v>
          </cell>
          <cell r="Y21" t="str">
            <v>------------</v>
          </cell>
          <cell r="Z21" t="str">
            <v>------------</v>
          </cell>
          <cell r="AA21" t="str">
            <v>------------</v>
          </cell>
          <cell r="AB21" t="str">
            <v>------------</v>
          </cell>
          <cell r="AC21" t="str">
            <v>------------</v>
          </cell>
          <cell r="AD21" t="str">
            <v>------------</v>
          </cell>
          <cell r="AE21" t="str">
            <v>------------</v>
          </cell>
        </row>
        <row r="22">
          <cell r="A22">
            <v>16</v>
          </cell>
          <cell r="B22" t="str">
            <v xml:space="preserve">Enfermedad </v>
          </cell>
          <cell r="C22">
            <v>41282</v>
          </cell>
          <cell r="D22">
            <v>4.8611111111111112E-2</v>
          </cell>
          <cell r="E22" t="str">
            <v>Casa Grande</v>
          </cell>
          <cell r="F22" t="str">
            <v>Persona</v>
          </cell>
          <cell r="G22" t="str">
            <v>Carlos Álvaro Pérez Mendoza</v>
          </cell>
          <cell r="H22" t="str">
            <v>Servicios Agrícolas</v>
          </cell>
          <cell r="I22" t="str">
            <v>Campo Constancia</v>
          </cell>
          <cell r="J22" t="str">
            <v>División Alce</v>
          </cell>
          <cell r="K22" t="str">
            <v>Operador de tractor agrícola llanta</v>
          </cell>
          <cell r="L22" t="str">
            <v>----------</v>
          </cell>
          <cell r="M22" t="str">
            <v>José Gil Calderon</v>
          </cell>
          <cell r="N22" t="str">
            <v>----------</v>
          </cell>
          <cell r="O22" t="str">
            <v>----------</v>
          </cell>
          <cell r="P22">
            <v>28</v>
          </cell>
          <cell r="Q22" t="str">
            <v>Conviviente</v>
          </cell>
          <cell r="R22" t="str">
            <v>El operador de tractor agrícola llanta, Sr. Carlos Perez Mendoza, edad: 28 años, contrato agrario, Sección: División Alce; presentaba dolor de cabeza y malestar general del cuerpo</v>
          </cell>
          <cell r="S22" t="str">
            <v>Se trasladó al trabajador a EsSalud Casa Grande.</v>
          </cell>
          <cell r="T22" t="str">
            <v>Enfermedad</v>
          </cell>
          <cell r="U22" t="str">
            <v>------------</v>
          </cell>
          <cell r="V22" t="str">
            <v>------------</v>
          </cell>
          <cell r="W22" t="str">
            <v>------------</v>
          </cell>
          <cell r="X22" t="str">
            <v>------------</v>
          </cell>
          <cell r="Y22" t="str">
            <v>------------</v>
          </cell>
          <cell r="Z22" t="str">
            <v>Amigdalitis</v>
          </cell>
          <cell r="AA22">
            <v>41282</v>
          </cell>
          <cell r="AB22">
            <v>41282</v>
          </cell>
          <cell r="AC22">
            <v>0</v>
          </cell>
          <cell r="AD22" t="str">
            <v>------------</v>
          </cell>
          <cell r="AE22" t="str">
            <v>Médico: Dr. Nancy Cedano Vivar
Reposo: Retornó a laborar</v>
          </cell>
        </row>
        <row r="23">
          <cell r="A23">
            <v>17</v>
          </cell>
          <cell r="B23" t="str">
            <v>Enfermedad</v>
          </cell>
          <cell r="C23">
            <v>41282</v>
          </cell>
          <cell r="D23">
            <v>0.33333333333333331</v>
          </cell>
          <cell r="E23" t="str">
            <v>Casa Grande</v>
          </cell>
          <cell r="F23" t="str">
            <v>Persona</v>
          </cell>
          <cell r="G23" t="str">
            <v>Ricardo Francisco Coronel Navarrete</v>
          </cell>
          <cell r="H23" t="str">
            <v>Servicios Agrícolas</v>
          </cell>
          <cell r="I23" t="str">
            <v>Taller Autos</v>
          </cell>
          <cell r="J23" t="str">
            <v>División Mantenimiento Transporte Pesado y Liviano</v>
          </cell>
          <cell r="K23" t="str">
            <v>Mecánico llantero</v>
          </cell>
          <cell r="L23" t="str">
            <v>----------</v>
          </cell>
          <cell r="M23" t="str">
            <v>----------</v>
          </cell>
          <cell r="N23" t="str">
            <v>----------</v>
          </cell>
          <cell r="O23" t="str">
            <v>----------</v>
          </cell>
          <cell r="P23">
            <v>62</v>
          </cell>
          <cell r="Q23" t="str">
            <v>Casado</v>
          </cell>
          <cell r="R23" t="str">
            <v>El mecánico llantero, Sr. Ricardo Francisco Coronel Navarrete, edad: 62 años, Sección: División Mantenimiento Transporte Pesado y Liviano; presentaba dolor de cabeza y mareos.</v>
          </cell>
          <cell r="S23" t="str">
            <v>Se trasladó al trabajador a EsSalud Casa Grande</v>
          </cell>
          <cell r="T23" t="str">
            <v>Enfermedad</v>
          </cell>
          <cell r="U23" t="str">
            <v>------------</v>
          </cell>
          <cell r="V23" t="str">
            <v>------------</v>
          </cell>
          <cell r="W23" t="str">
            <v>------------</v>
          </cell>
          <cell r="X23" t="str">
            <v>------------</v>
          </cell>
          <cell r="Y23" t="str">
            <v>------------</v>
          </cell>
          <cell r="Z23" t="str">
            <v>Presión Alta</v>
          </cell>
          <cell r="AA23">
            <v>41282</v>
          </cell>
          <cell r="AB23">
            <v>41282</v>
          </cell>
          <cell r="AC23">
            <v>0</v>
          </cell>
          <cell r="AD23" t="str">
            <v>------------</v>
          </cell>
          <cell r="AE23" t="str">
            <v>Médico: Dra. Nancy Cedano Vivar
El trabajador después de su consulta médica retornó a sus labores</v>
          </cell>
        </row>
        <row r="24">
          <cell r="A24">
            <v>18</v>
          </cell>
          <cell r="B24" t="str">
            <v>Accidente de trabajo</v>
          </cell>
          <cell r="C24">
            <v>41282</v>
          </cell>
          <cell r="D24">
            <v>0.69791666666666663</v>
          </cell>
          <cell r="E24" t="str">
            <v>Adecco</v>
          </cell>
          <cell r="F24" t="str">
            <v>Persona</v>
          </cell>
          <cell r="G24" t="str">
            <v>Juan Gil Frías</v>
          </cell>
          <cell r="H24" t="str">
            <v>Campo</v>
          </cell>
          <cell r="I24" t="str">
            <v>Campo Sicap B 
Anexo - Chocope</v>
          </cell>
          <cell r="J24" t="str">
            <v>Dpto. Aplicaciones Agrícolas</v>
          </cell>
          <cell r="K24" t="str">
            <v>Agricultor ayudante</v>
          </cell>
          <cell r="L24" t="str">
            <v>----------</v>
          </cell>
          <cell r="M24" t="str">
            <v>----------</v>
          </cell>
          <cell r="N24" t="str">
            <v>----------</v>
          </cell>
          <cell r="O24" t="str">
            <v>----------</v>
          </cell>
          <cell r="P24" t="str">
            <v>----------</v>
          </cell>
          <cell r="Q24" t="str">
            <v>----------</v>
          </cell>
          <cell r="R24" t="str">
            <v>El agricultor ayudante, Sr. Juan Gil Frías, Service: Adecco, Sección: Aplicaciones Agrícolas, se encontraba realizando trabajos de fumigación; es en esas circunstancias que al abrir una botella que contenía agua para tomar, topó el borde de la botella con sus manos que estaban impregnadas con herbicida, por lo que luego de aproximadamente 20 minutos empezó a sentir algunos malestares, como dolor de estomago, nauseas y enrronchamiento en diversas partes del cuerpo.</v>
          </cell>
          <cell r="S24" t="str">
            <v>Se procedió a estabilizar al trabajador.
Se traslado al trabajador a EsSalud Casa Grande</v>
          </cell>
          <cell r="T24" t="str">
            <v>Mortal</v>
          </cell>
          <cell r="U24" t="str">
            <v>Menor</v>
          </cell>
          <cell r="V24" t="str">
            <v>Contacto con</v>
          </cell>
          <cell r="W24" t="str">
            <v>Herbicida</v>
          </cell>
          <cell r="X24" t="str">
            <v>Intoxicación</v>
          </cell>
          <cell r="Y24" t="str">
            <v>Estómago</v>
          </cell>
          <cell r="Z24" t="str">
            <v>Intoxicación por herbicida</v>
          </cell>
          <cell r="AA24" t="str">
            <v>------------</v>
          </cell>
          <cell r="AB24" t="str">
            <v>------------</v>
          </cell>
          <cell r="AC24" t="str">
            <v>------------</v>
          </cell>
          <cell r="AD24" t="str">
            <v>------------</v>
          </cell>
          <cell r="AE24" t="str">
            <v>Médico: Dr. Domingo Zavala
El trabajador quedó en observación.
Se apersonó el Supervisor de la Service Adecco, Sr. Juan Arias Rojas.
Inspector Elvis Quiroz Chuquipoma</v>
          </cell>
        </row>
        <row r="25">
          <cell r="A25">
            <v>19</v>
          </cell>
          <cell r="B25" t="str">
            <v>Enfermedad</v>
          </cell>
          <cell r="C25">
            <v>41282</v>
          </cell>
          <cell r="D25">
            <v>0.91319444444444453</v>
          </cell>
          <cell r="E25" t="str">
            <v>Casa Grande</v>
          </cell>
          <cell r="F25" t="str">
            <v>Persona</v>
          </cell>
          <cell r="G25" t="str">
            <v>Carlos Álvaro Pérez Mendoza</v>
          </cell>
          <cell r="H25" t="str">
            <v>Servicios Agrícolas</v>
          </cell>
          <cell r="I25" t="str">
            <v>Campo Constancia</v>
          </cell>
          <cell r="J25" t="str">
            <v>División Alce</v>
          </cell>
          <cell r="K25" t="str">
            <v>Operador de tractor agrícola llanta</v>
          </cell>
          <cell r="L25" t="str">
            <v>----------</v>
          </cell>
          <cell r="M25" t="str">
            <v>José Gil Calderon</v>
          </cell>
          <cell r="N25" t="str">
            <v>----------</v>
          </cell>
          <cell r="O25" t="str">
            <v>----------</v>
          </cell>
          <cell r="P25">
            <v>28</v>
          </cell>
          <cell r="Q25" t="str">
            <v>Conviviente</v>
          </cell>
          <cell r="R25" t="str">
            <v>El operador de tractor agrícola llanta, Sr. Carlos Álvaro Pérez Mendoza, edad: 28 años, contrato agrario, Sección: División Alce; presentaba fuerte dolor de cabeza y mareos.</v>
          </cell>
          <cell r="S25" t="str">
            <v>Se trasladó al trabajador a EsSalud Casa Grande</v>
          </cell>
          <cell r="T25" t="str">
            <v>Enfermedad</v>
          </cell>
          <cell r="U25" t="str">
            <v>------------</v>
          </cell>
          <cell r="V25" t="str">
            <v>------------</v>
          </cell>
          <cell r="W25" t="str">
            <v>------------</v>
          </cell>
          <cell r="X25" t="str">
            <v>------------</v>
          </cell>
          <cell r="Y25" t="str">
            <v>------------</v>
          </cell>
          <cell r="Z25" t="str">
            <v>Inflamación de amígdalas</v>
          </cell>
          <cell r="AA25">
            <v>41282</v>
          </cell>
          <cell r="AB25">
            <v>41283</v>
          </cell>
          <cell r="AC25">
            <v>2</v>
          </cell>
          <cell r="AD25" t="str">
            <v>------------</v>
          </cell>
          <cell r="AE25" t="str">
            <v>Atendido por: Dr. Adrián Rojas</v>
          </cell>
        </row>
        <row r="26">
          <cell r="A26">
            <v>20</v>
          </cell>
          <cell r="B26" t="str">
            <v>Accidente de trabajo</v>
          </cell>
          <cell r="C26">
            <v>41283</v>
          </cell>
          <cell r="D26">
            <v>0.27083333333333331</v>
          </cell>
          <cell r="E26" t="str">
            <v>Casa Grande</v>
          </cell>
          <cell r="F26" t="str">
            <v>Persona</v>
          </cell>
          <cell r="G26" t="str">
            <v>Jorge Mendoza Apolitano</v>
          </cell>
          <cell r="H26" t="str">
            <v xml:space="preserve">Campo </v>
          </cell>
          <cell r="I26" t="str">
            <v xml:space="preserve">Caballería Farías </v>
          </cell>
          <cell r="J26" t="str">
            <v>División Farías</v>
          </cell>
          <cell r="K26" t="str">
            <v>Jefe de anexo Farías</v>
          </cell>
          <cell r="L26" t="str">
            <v>Montar caballo</v>
          </cell>
          <cell r="M26" t="str">
            <v>Hector Aznaran Malqui</v>
          </cell>
          <cell r="N26" t="str">
            <v>3 Años, 11 Meses</v>
          </cell>
          <cell r="O26" t="str">
            <v>3 Años, 11 Meses</v>
          </cell>
          <cell r="P26">
            <v>40</v>
          </cell>
          <cell r="Q26" t="str">
            <v>Casado</v>
          </cell>
          <cell r="R26" t="str">
            <v>El Jefe de anexo Farías, Ing. Jorge Mendoza Apolitano, contrato agrario, Sección: División Farías, se disponía a montar su caballo, colocando su pie derecho en el estribo y sujetándose con su mano derecha en la montura para para poder subir; es en esas circunstancias que el animal comenzó a ladearse, motivo por el cual el Ing. Mendoza se suelta rozando su mano derecha con la parte metálica del borde de la montura; causándole esto un corte con sangrado en su mano.</v>
          </cell>
          <cell r="S26" t="str">
            <v>Se inició con el proceso de investigación del incidente para identificar las causas de lo ocurrido.</v>
          </cell>
          <cell r="T26" t="str">
            <v>Leve / Primeros Auxilios</v>
          </cell>
          <cell r="U26" t="str">
            <v>Moderado</v>
          </cell>
          <cell r="V26" t="str">
            <v>Contacto con</v>
          </cell>
          <cell r="W26" t="str">
            <v>Borde de montura de caballo</v>
          </cell>
          <cell r="X26" t="str">
            <v>Herida Cortante / Punzante</v>
          </cell>
          <cell r="Y26" t="str">
            <v>Manos</v>
          </cell>
          <cell r="Z26" t="str">
            <v xml:space="preserve">Herida en mano derecha </v>
          </cell>
          <cell r="AC26">
            <v>2</v>
          </cell>
          <cell r="AE26" t="str">
            <v xml:space="preserve">Personal de Farías le brindaron los primeros Auxilios al Ing. Mendoza, trasladándolo en una moto al Hospital de Chocope 
Médico: Dr. Carlos Tresierra Alegre </v>
          </cell>
        </row>
        <row r="27">
          <cell r="A27">
            <v>25</v>
          </cell>
          <cell r="B27" t="str">
            <v>Accidente de trabajo</v>
          </cell>
          <cell r="C27">
            <v>41283</v>
          </cell>
          <cell r="D27">
            <v>0.40972222222222227</v>
          </cell>
          <cell r="E27" t="str">
            <v>Casa Grande</v>
          </cell>
          <cell r="F27" t="str">
            <v>Persona</v>
          </cell>
          <cell r="G27" t="str">
            <v>Wilfredo Moreno Condor</v>
          </cell>
          <cell r="H27" t="str">
            <v>Campo</v>
          </cell>
          <cell r="I27" t="str">
            <v>Acequia madre Licapa</v>
          </cell>
          <cell r="J27" t="str">
            <v>División Casa Grande</v>
          </cell>
          <cell r="K27" t="str">
            <v>Operario de campo</v>
          </cell>
          <cell r="L27" t="str">
            <v>Fabricación de estacas</v>
          </cell>
          <cell r="M27" t="str">
            <v>Omar Amaya Toribio</v>
          </cell>
          <cell r="N27" t="str">
            <v>1 Años, 09 Meses, 23 Días</v>
          </cell>
          <cell r="O27" t="str">
            <v>------------</v>
          </cell>
          <cell r="P27">
            <v>56</v>
          </cell>
          <cell r="Q27" t="str">
            <v>Casado</v>
          </cell>
          <cell r="R27" t="str">
            <v>El operario de campo Sr. Wilfredo Moreno Condor, edad: 47 años, condición: agrario, Sección: división casa Grande. Al realizar limpieza interna de la acequia madre licapa para su mantenimiento respectico al ir avanzando y realizando el retiro de la maleza instempestivamente salieron un enjambre de abejas que provenia de un criadero particular ubicado al costado de acequia, picándole en la cabeza, pecho, espalda y brazos.</v>
          </cell>
          <cell r="S27" t="str">
            <v>El trabajador recibió atencion de primeros auxilios en forma rapida por sus compañeros.
Se trasladó a EsSalud Casa Grande.</v>
          </cell>
          <cell r="T27" t="str">
            <v>Leve / Primeros Auxilios</v>
          </cell>
          <cell r="U27" t="str">
            <v>Menor</v>
          </cell>
          <cell r="V27" t="str">
            <v>Picadura</v>
          </cell>
          <cell r="W27" t="str">
            <v>Abejas</v>
          </cell>
          <cell r="X27" t="str">
            <v>Intoxicación</v>
          </cell>
          <cell r="Y27" t="str">
            <v>Todo el cuerpo</v>
          </cell>
          <cell r="Z27" t="str">
            <v>Picadura de abejas</v>
          </cell>
          <cell r="AA27">
            <v>41283</v>
          </cell>
          <cell r="AB27">
            <v>41284</v>
          </cell>
          <cell r="AC27">
            <v>2</v>
          </cell>
          <cell r="AE27" t="str">
            <v>Accidente no reportado</v>
          </cell>
        </row>
        <row r="28">
          <cell r="A28">
            <v>21</v>
          </cell>
          <cell r="B28" t="str">
            <v>Enfermedad</v>
          </cell>
          <cell r="C28">
            <v>41283</v>
          </cell>
          <cell r="D28">
            <v>0.42708333333333331</v>
          </cell>
          <cell r="E28" t="str">
            <v>Casa Grande</v>
          </cell>
          <cell r="F28" t="str">
            <v>Persona</v>
          </cell>
          <cell r="G28" t="str">
            <v>Carlos Ernesto León Raico</v>
          </cell>
          <cell r="H28" t="str">
            <v>Producción</v>
          </cell>
          <cell r="I28" t="str">
            <v>Taller de Mecánica</v>
          </cell>
          <cell r="J28" t="str">
            <v>Dpto. Maestranza</v>
          </cell>
          <cell r="K28" t="str">
            <v>Soldador</v>
          </cell>
          <cell r="R28" t="str">
            <v>El soldador, Sr. Carlos Ernesto León Raico, edad: 37 años, contrato agrario, Sección: Dpto. Maestranza; presentaba vómitos y diarrea .</v>
          </cell>
          <cell r="S28" t="str">
            <v>Se trasladó al trabajador a EsSalud Casa Grande</v>
          </cell>
          <cell r="T28" t="str">
            <v>Enfermedad</v>
          </cell>
          <cell r="AE28" t="str">
            <v>Diagnóstico: EDA.
Médico: Dra. Javier Acuña
Reposo: 1 día
Inspector Ricardo De La Cruz Paredes</v>
          </cell>
        </row>
        <row r="29">
          <cell r="A29">
            <v>22</v>
          </cell>
          <cell r="B29" t="str">
            <v>Enfermedad</v>
          </cell>
          <cell r="C29">
            <v>41285</v>
          </cell>
          <cell r="D29">
            <v>4.1666666666666664E-2</v>
          </cell>
          <cell r="E29" t="str">
            <v>Agromaster</v>
          </cell>
          <cell r="F29" t="str">
            <v>Persona</v>
          </cell>
          <cell r="G29" t="str">
            <v>Edinson Yesquen Aguilar</v>
          </cell>
          <cell r="H29" t="str">
            <v>Servicios Agrícolas</v>
          </cell>
          <cell r="I29" t="str">
            <v>Campo Constancia</v>
          </cell>
          <cell r="J29" t="str">
            <v>División Transporte</v>
          </cell>
          <cell r="K29" t="str">
            <v>Repicador</v>
          </cell>
          <cell r="R29" t="str">
            <v>El repicador, Sr. Edinson Yesquen Aguilar, edad: 30 años, Service: Agromaster, Sección: División Transporte; presentaba dolor de pecho y dificultad para respirar.</v>
          </cell>
          <cell r="S29" t="str">
            <v>Se trasladó al trabajador a EsSalud Casa Grande</v>
          </cell>
          <cell r="T29" t="str">
            <v>Enfermedad</v>
          </cell>
          <cell r="AE29" t="str">
            <v>El Sr. Yesquen no fue atendido debido a que había ingresado el día 06/01/13 a la Service Agromaster no estando aún acreditado en el seguro.
Se le derivó a su domicilio, comunicando al Ing. 
Carlos Eligio Chanamé Garnique, Supervisor de la Div. Transporte.
Inspector Juan Coronel Paredes</v>
          </cell>
        </row>
        <row r="30">
          <cell r="A30">
            <v>23</v>
          </cell>
          <cell r="B30" t="str">
            <v xml:space="preserve">Enfermedad </v>
          </cell>
          <cell r="C30">
            <v>41285</v>
          </cell>
          <cell r="D30">
            <v>0.22916666666666666</v>
          </cell>
          <cell r="E30" t="str">
            <v>Casa Grande</v>
          </cell>
          <cell r="F30" t="str">
            <v>Persona</v>
          </cell>
          <cell r="G30" t="str">
            <v>Carlos Eduardo Capristán Juárez</v>
          </cell>
          <cell r="H30" t="str">
            <v>Servicios Agrícolas</v>
          </cell>
          <cell r="I30" t="str">
            <v>Sección Autos</v>
          </cell>
          <cell r="J30" t="str">
            <v>División Operaciones</v>
          </cell>
          <cell r="K30" t="str">
            <v>Supervisor de tráfico pesado</v>
          </cell>
          <cell r="R30" t="str">
            <v>El supervisor de tráfico pesado, Sr. Carlos Eduardo Capristán Juárez, Edad: 23 años, contrato agrario, Sección: División Operaciones; presentaba malestar general y decaimiento de cuerpo.</v>
          </cell>
          <cell r="S30" t="str">
            <v>Se trasladó al trabajador a EsSalud Casa Grande</v>
          </cell>
          <cell r="T30" t="str">
            <v>Enfermedad</v>
          </cell>
          <cell r="AE30" t="str">
            <v>Diagnóstico: Resfriado común
Médico: Dr. Zaval Cruzado
Días de reposo: Regresó a laborar
Inspector Carlos Vigo Cárdenas</v>
          </cell>
        </row>
        <row r="31">
          <cell r="A31">
            <v>24</v>
          </cell>
          <cell r="B31" t="str">
            <v>Enfermedad</v>
          </cell>
          <cell r="C31">
            <v>41285</v>
          </cell>
          <cell r="D31">
            <v>0.40277777777777773</v>
          </cell>
          <cell r="E31" t="str">
            <v>Manpower</v>
          </cell>
          <cell r="F31" t="str">
            <v>Persona</v>
          </cell>
          <cell r="G31" t="str">
            <v>Luna Victoria Ramos José Manuel</v>
          </cell>
          <cell r="H31" t="str">
            <v>Recursos Humanos</v>
          </cell>
          <cell r="I31" t="str">
            <v>Difusor</v>
          </cell>
          <cell r="J31" t="str">
            <v>Dpto. Seguridad e Higiene Industrial</v>
          </cell>
          <cell r="K31" t="str">
            <v>Operario de apoyo</v>
          </cell>
          <cell r="L31" t="str">
            <v>------------</v>
          </cell>
          <cell r="M31" t="str">
            <v>Edgar Cortez Cochayalle</v>
          </cell>
          <cell r="N31" t="str">
            <v>------------</v>
          </cell>
          <cell r="O31" t="str">
            <v>------------</v>
          </cell>
          <cell r="P31">
            <v>29</v>
          </cell>
          <cell r="Q31" t="str">
            <v>------------</v>
          </cell>
          <cell r="R31" t="str">
            <v>El operario de apoyo en la limpieza de ceniza, Sr. Luna Victoria Ramos José Manuel, edad: 29 años, Service Manpower; presentaba dolor de cabeza y vómitos</v>
          </cell>
          <cell r="S31" t="str">
            <v>Se trasladó al trabajador a EsSalud Casa Grande</v>
          </cell>
          <cell r="T31" t="str">
            <v>Enfermedad</v>
          </cell>
          <cell r="U31" t="str">
            <v>------------</v>
          </cell>
          <cell r="V31" t="str">
            <v>------------</v>
          </cell>
          <cell r="W31" t="str">
            <v>------------</v>
          </cell>
          <cell r="X31" t="str">
            <v>------------</v>
          </cell>
          <cell r="Y31" t="str">
            <v>------------</v>
          </cell>
          <cell r="AC31">
            <v>1</v>
          </cell>
          <cell r="AD31" t="str">
            <v>------------</v>
          </cell>
          <cell r="AE31" t="str">
            <v>Diagnóstico: Cefalea
Médico: Dr. Javier Acuña Ojeda
Reposo: 1 día
Inspector Carlos Vigo Cárdenas</v>
          </cell>
        </row>
        <row r="32">
          <cell r="A32">
            <v>25</v>
          </cell>
          <cell r="B32" t="str">
            <v>Accidente de trabajo</v>
          </cell>
          <cell r="C32">
            <v>41285</v>
          </cell>
          <cell r="D32">
            <v>0.40972222222222227</v>
          </cell>
          <cell r="E32" t="str">
            <v>Casa Grande</v>
          </cell>
          <cell r="F32" t="str">
            <v>Persona</v>
          </cell>
          <cell r="G32" t="str">
            <v>Segundo López Moncada</v>
          </cell>
          <cell r="H32" t="str">
            <v>Campo</v>
          </cell>
          <cell r="I32" t="str">
            <v>Bosque Mocollope
Campo Bazán 2</v>
          </cell>
          <cell r="J32" t="str">
            <v>División Roma</v>
          </cell>
          <cell r="K32" t="str">
            <v>Operario de campo</v>
          </cell>
          <cell r="L32" t="str">
            <v>Fabricación de estacas</v>
          </cell>
          <cell r="M32" t="str">
            <v>Omar Amaya Toribio</v>
          </cell>
          <cell r="N32" t="str">
            <v>1 Años, 09 Meses, 23 Días</v>
          </cell>
          <cell r="O32" t="str">
            <v>------------</v>
          </cell>
          <cell r="P32">
            <v>56</v>
          </cell>
          <cell r="Q32" t="str">
            <v>Casado</v>
          </cell>
          <cell r="R32" t="str">
            <v>El operario de campo, Sr. Segundo López Moncada, contrato agrario, Sección: División Roma - Anexo Mocollope, en circunstancias que se encontraba realizando la labor de fabricación de estacas provisto de sus lentes de seguridad y con la ayuda de una hacha, procedió a asestar en un tronco, desprendiéndose esquirlas que impactaron en el lente de seguridad, causando la rotura del mismo, logrando hacer contacto con su ojo derecho; ocasionándole una leve lesión en pómulo.</v>
          </cell>
          <cell r="S32" t="str">
            <v xml:space="preserve">
Se trasladó al trabajador a EsSalud Casa Grande.
Se inició con el proceso de investigación del incidente para identificar las causas de lo ocurrido.
Se coordinó con su Jefe, Ing. Amaya Toribio Omar la reposición de sus lentes de seguridad.
</v>
          </cell>
          <cell r="T32" t="str">
            <v>Leve / Primeros Auxilios</v>
          </cell>
          <cell r="U32" t="str">
            <v>Menor</v>
          </cell>
          <cell r="V32" t="str">
            <v>Corte</v>
          </cell>
          <cell r="W32" t="str">
            <v>Esquirla de madera</v>
          </cell>
          <cell r="X32" t="str">
            <v>Contusión</v>
          </cell>
          <cell r="Y32" t="str">
            <v>Cara</v>
          </cell>
          <cell r="Z32" t="str">
            <v>Cuerpo extraño en ojo derecho</v>
          </cell>
          <cell r="AC32">
            <v>1</v>
          </cell>
          <cell r="AE32" t="str">
            <v>Médico: Dr. Javier Acuña Ojeda</v>
          </cell>
        </row>
        <row r="33">
          <cell r="A33">
            <v>26</v>
          </cell>
          <cell r="B33" t="str">
            <v>Amago de incendio</v>
          </cell>
          <cell r="C33">
            <v>41286</v>
          </cell>
          <cell r="D33">
            <v>0.25</v>
          </cell>
          <cell r="E33" t="str">
            <v>Casa Grande</v>
          </cell>
          <cell r="F33" t="str">
            <v>Equipo/Material</v>
          </cell>
          <cell r="G33" t="str">
            <v>------------</v>
          </cell>
          <cell r="H33" t="str">
            <v>Control de calidad</v>
          </cell>
          <cell r="I33" t="str">
            <v>Laboratorio de materia Prima</v>
          </cell>
          <cell r="J33" t="str">
            <v>Dpto. Control MP</v>
          </cell>
          <cell r="K33" t="str">
            <v>------------</v>
          </cell>
          <cell r="R33" t="str">
            <v>Se suscitó debido a un cortocircuito en un insectocultor, debido a la presencia de un insecto de mayor tamaño, para los que normalmente esta diseñado esta máquina .</v>
          </cell>
          <cell r="S33" t="str">
            <v>El analista de materia prima, Ing. Williams López Zavaleta controló el amago utilizando un extintor CO2, procediendo de inmediato a desconectar el insectocultor.</v>
          </cell>
          <cell r="T33" t="str">
            <v>Daños Materiales</v>
          </cell>
        </row>
        <row r="34">
          <cell r="A34">
            <v>27</v>
          </cell>
          <cell r="B34" t="str">
            <v>Accidente de trabajo</v>
          </cell>
          <cell r="C34">
            <v>41286</v>
          </cell>
          <cell r="D34">
            <v>0.5</v>
          </cell>
          <cell r="E34" t="str">
            <v>Casa Grande</v>
          </cell>
          <cell r="F34" t="str">
            <v>Persona</v>
          </cell>
          <cell r="G34" t="str">
            <v>Alberto Huaccha Gómez</v>
          </cell>
          <cell r="H34" t="str">
            <v>Campo</v>
          </cell>
          <cell r="I34" t="str">
            <v>Campo Lache Tanque</v>
          </cell>
          <cell r="J34" t="str">
            <v>División Casa Grande</v>
          </cell>
          <cell r="K34" t="str">
            <v>Operario de campo</v>
          </cell>
          <cell r="L34" t="str">
            <v>Fabricación de tapa para riego</v>
          </cell>
          <cell r="M34" t="str">
            <v>Percy Zavala Plasencia</v>
          </cell>
          <cell r="N34" t="str">
            <v>1 Años, 11 Meses, 25 Días</v>
          </cell>
          <cell r="O34" t="str">
            <v>------------</v>
          </cell>
          <cell r="P34">
            <v>35</v>
          </cell>
          <cell r="Q34" t="str">
            <v>Casado</v>
          </cell>
          <cell r="R34" t="str">
            <v>El operario de campo, Sr. Alberto Huaccha Gómez, edad: 35 años, contrato agrario, Sección: División Casa Grande - Anexo Lache; se encontraba al interior de una acequia realizando una tapa para riego, desprovisto de su calzado de seguridad; por lo que al realizar labor, pisó un pedazo de vidrio que se encontraba en el fondo de la acequia, causándole una herida cortante en la planta del pie izquierdo</v>
          </cell>
          <cell r="S34" t="str">
            <v>Se estabilizó al trabajador, brindándole la atención de primeros auxilios.
Se trasladó al trabajador accidentado a EsSalud Casa Grande.
Se le dio Charla: Peligros y riesgos en su puesto de trabajo</v>
          </cell>
          <cell r="T34" t="str">
            <v>Leve / Primeros Auxilios</v>
          </cell>
          <cell r="U34" t="str">
            <v>Moderado</v>
          </cell>
          <cell r="V34" t="str">
            <v>Corte</v>
          </cell>
          <cell r="W34" t="str">
            <v>Pedazo de vidrio</v>
          </cell>
          <cell r="X34" t="str">
            <v>Herida Cortante / Punzante</v>
          </cell>
          <cell r="Y34" t="str">
            <v>Pie</v>
          </cell>
          <cell r="Z34" t="str">
            <v>Herida en pie izquierdo</v>
          </cell>
          <cell r="AC34">
            <v>4</v>
          </cell>
          <cell r="AE34" t="str">
            <v>Médico: Dr. Adrián Rojas Vergara</v>
          </cell>
        </row>
        <row r="35">
          <cell r="A35">
            <v>28</v>
          </cell>
          <cell r="B35" t="str">
            <v>Accidente de trabajo</v>
          </cell>
          <cell r="C35">
            <v>41286</v>
          </cell>
          <cell r="D35">
            <v>0.72916666666666663</v>
          </cell>
          <cell r="E35" t="str">
            <v>Agromaster</v>
          </cell>
          <cell r="F35" t="str">
            <v>Persona</v>
          </cell>
          <cell r="G35" t="str">
            <v>Pablo Coronel Paredes</v>
          </cell>
          <cell r="H35" t="str">
            <v>Servicios Agrícolas</v>
          </cell>
          <cell r="I35" t="str">
            <v>Campo Constancia</v>
          </cell>
          <cell r="J35" t="str">
            <v>División Corte</v>
          </cell>
          <cell r="K35" t="str">
            <v>Operario de limpieza de campo</v>
          </cell>
          <cell r="R35" t="str">
            <v>El operario de limpieza de campo, Sr. Pablo Coronel Paredes, edad: 30 años, Service: Agromaster, Sección: División Corte; se encontraba realizando labores de corte de caña, provisto de sus guantes de seguridad; cuando al momento de asestar un corte con la ayuda de un machete sobre la base de unas cañas; éste rebotó soltándose de la mano del Sr. Coronel, elevándose a una altura de un metro e impactando en su mano derecha, causándole una herida cortante.</v>
          </cell>
          <cell r="S35" t="str">
            <v>Se estabilizó al trabajador, brindándole la atención de primeros auxilios.
Se trasladó al trabajador accidentado a EsSalud Casa Grande.</v>
          </cell>
          <cell r="T35" t="str">
            <v>Leve / Primeros Auxilios</v>
          </cell>
          <cell r="U35" t="str">
            <v>Moderado</v>
          </cell>
          <cell r="V35" t="str">
            <v>Corte</v>
          </cell>
          <cell r="W35" t="str">
            <v>Machete</v>
          </cell>
          <cell r="X35" t="str">
            <v>Herida Cortante / Punzante</v>
          </cell>
          <cell r="Y35" t="str">
            <v>Manos</v>
          </cell>
          <cell r="Z35" t="str">
            <v>Herida cortante en mano derecha</v>
          </cell>
          <cell r="AA35" t="str">
            <v>------------</v>
          </cell>
          <cell r="AB35" t="str">
            <v>------------</v>
          </cell>
          <cell r="AC35" t="str">
            <v>------------</v>
          </cell>
          <cell r="AD35" t="str">
            <v>------------</v>
          </cell>
          <cell r="AE35" t="str">
            <v>Médico: Dr. Guzmán Minchola
Se quedó en compañía de la Asistenta de la Service Agromaster, Srta. Karen Diaz Perez
Investigación realizada por Agromaster.</v>
          </cell>
        </row>
        <row r="36">
          <cell r="A36">
            <v>29</v>
          </cell>
          <cell r="B36" t="str">
            <v>Accidente de trabajo</v>
          </cell>
          <cell r="C36">
            <v>41288</v>
          </cell>
          <cell r="D36">
            <v>3.472222222222222E-3</v>
          </cell>
          <cell r="E36" t="str">
            <v>Casa Grande</v>
          </cell>
          <cell r="F36" t="str">
            <v>Persona</v>
          </cell>
          <cell r="G36" t="str">
            <v>Walter Alfredo Chigne Romero</v>
          </cell>
          <cell r="H36" t="str">
            <v>Producción</v>
          </cell>
          <cell r="I36" t="str">
            <v>Caldero TSXG-Bag House</v>
          </cell>
          <cell r="J36" t="str">
            <v>Dpto. Maestranza</v>
          </cell>
          <cell r="K36" t="str">
            <v>Soldador</v>
          </cell>
          <cell r="L36" t="str">
            <v>Desplazamiento</v>
          </cell>
          <cell r="M36" t="str">
            <v>Ramón Linares Pereda</v>
          </cell>
          <cell r="N36" t="str">
            <v>08 Meses</v>
          </cell>
          <cell r="O36" t="str">
            <v>08 Meses</v>
          </cell>
          <cell r="P36">
            <v>24</v>
          </cell>
          <cell r="Q36" t="str">
            <v>Casado</v>
          </cell>
          <cell r="R36" t="str">
            <v xml:space="preserve">El soldador, Sr. Walter Alfredo Chigne Romero, edad: 24 años, contrato agrario, Sección: Dpto. Maestranza; al regresar al caldero TSXG para recoger sus herramientas que había dejado luego de realizar trabajos de soldadura de tubería de envío de ceniza al silo; al bajar por las escaleras del caldero TSXG siente la picadura de un insecto en su mano izquierda; lo que le produjo enrojecimiento e inflamación. </v>
          </cell>
          <cell r="S36" t="str">
            <v>Se trasladó al trabajador a EsSalud Casa Grande .
Se le dio charlas de seguridad sobre: Riesgos laborales en ingenio / Exposición a Picaduras y/o Mordeduras de insectos.</v>
          </cell>
          <cell r="T36" t="str">
            <v>Leve / Primeros Auxilios</v>
          </cell>
          <cell r="U36" t="str">
            <v>Menor</v>
          </cell>
          <cell r="V36" t="str">
            <v>Picadura</v>
          </cell>
          <cell r="W36" t="str">
            <v>Insecto</v>
          </cell>
          <cell r="X36" t="str">
            <v>Mordida / Picadura</v>
          </cell>
          <cell r="Y36" t="str">
            <v>Manos</v>
          </cell>
          <cell r="Z36" t="str">
            <v>Picadura de insecto en mano izquierda</v>
          </cell>
          <cell r="AC36">
            <v>2</v>
          </cell>
          <cell r="AE36" t="str">
            <v>Médico: Dra. Nancy Cedano Vivar
Se le trasfirió a EsSalud Chocope para los análisis respectivos de laboratorio.</v>
          </cell>
        </row>
        <row r="37">
          <cell r="A37">
            <v>30</v>
          </cell>
          <cell r="B37" t="str">
            <v>Accidente de trabajo</v>
          </cell>
          <cell r="C37">
            <v>41288</v>
          </cell>
          <cell r="D37">
            <v>0.42499999999999999</v>
          </cell>
          <cell r="E37" t="str">
            <v>Casa Grande</v>
          </cell>
          <cell r="F37" t="str">
            <v>Persona</v>
          </cell>
          <cell r="G37" t="str">
            <v>Rober Muñoz Perez</v>
          </cell>
          <cell r="H37" t="str">
            <v>Producción</v>
          </cell>
          <cell r="I37" t="str">
            <v xml:space="preserve">Taller de mecánica </v>
          </cell>
          <cell r="J37" t="str">
            <v>Dpto. Maestranza</v>
          </cell>
          <cell r="K37" t="str">
            <v>Operador máquinas y herramientas</v>
          </cell>
          <cell r="L37" t="str">
            <v>Torneado de brida</v>
          </cell>
          <cell r="M37" t="str">
            <v>Ramón Linares Pereda</v>
          </cell>
          <cell r="N37" t="str">
            <v>2 Años, 10 Meses, 20 Días</v>
          </cell>
          <cell r="O37" t="str">
            <v>------------</v>
          </cell>
          <cell r="P37">
            <v>32</v>
          </cell>
          <cell r="Q37" t="str">
            <v>Conviviente</v>
          </cell>
          <cell r="R37" t="str">
            <v>El operador máquinas y herramientas, Sr. Rober Muñoz Perez, edad: 32 años, contrato agrario, Sección: Dpto. Maestranza; se encontraba realizando el torneado de una brida, cuando al culminar su trabajo, la viruta resultante de la labor de torneado se enreda en el cabezal de la máquina debido a que éste aun estaba en movimiento, llegando la viruta a alcanzar el volante del torno; el cual estaba siendo manipulado por el Sr. Muñoz, rozando su mano derecha, ocasionándole esto un corte en el dedo medio y dedo anular.</v>
          </cell>
          <cell r="S37" t="str">
            <v>Se trasladó al trabajador a EsSalud Casa Grande.
Se sensibilizó al trabajador, dándole charla de seguridad sobre: Riesgos laborales en el puesto de trabajo.</v>
          </cell>
          <cell r="T37" t="str">
            <v>Leve / Primeros Auxilios</v>
          </cell>
          <cell r="U37" t="str">
            <v>Menor</v>
          </cell>
          <cell r="V37" t="str">
            <v>Corte</v>
          </cell>
          <cell r="W37" t="str">
            <v>Viruta</v>
          </cell>
          <cell r="X37" t="str">
            <v>Herida Cortante / Punzante</v>
          </cell>
          <cell r="Y37" t="str">
            <v>Manos</v>
          </cell>
          <cell r="Z37" t="str">
            <v>Herida de dedo medio y anular en la mano derecha</v>
          </cell>
          <cell r="AC37">
            <v>6</v>
          </cell>
          <cell r="AE37" t="str">
            <v>Médico: Dr. Adrián Rojas Vengara</v>
          </cell>
        </row>
        <row r="38">
          <cell r="A38">
            <v>31</v>
          </cell>
          <cell r="B38" t="str">
            <v>Enfermedad</v>
          </cell>
          <cell r="C38">
            <v>41288</v>
          </cell>
          <cell r="D38">
            <v>0.49444444444444446</v>
          </cell>
          <cell r="E38" t="str">
            <v>Casa Grande</v>
          </cell>
          <cell r="F38" t="str">
            <v>Persona</v>
          </cell>
          <cell r="G38" t="str">
            <v>Teobaldo Loyola Quispe</v>
          </cell>
          <cell r="H38" t="str">
            <v>Servicios Agrícolas</v>
          </cell>
          <cell r="I38" t="str">
            <v>Servicios Agrícolas</v>
          </cell>
          <cell r="J38" t="str">
            <v>Dpto. Perforación de Pozos</v>
          </cell>
          <cell r="K38" t="str">
            <v>Electricista</v>
          </cell>
          <cell r="R38" t="str">
            <v>El electricista, Sr. Teobaldo Loyola Quispe, edad: 26 años, contrato agrario, Sección: Dpto. Perforación de Pozos; presentó malestar de cuerpo  y fiebre</v>
          </cell>
          <cell r="S38" t="str">
            <v>Se trasladó al trabajador a EsSalud Casa Grande.</v>
          </cell>
          <cell r="T38" t="str">
            <v>Enfermedad</v>
          </cell>
          <cell r="AE38" t="str">
            <v>Diagnostico: Resfrió y síndrome febril
Médico: Dr. Adrián Rojas Vengara.
Inspector Nelson Aldave Salazar</v>
          </cell>
        </row>
        <row r="39">
          <cell r="A39">
            <v>32</v>
          </cell>
          <cell r="B39" t="str">
            <v>Enfermedad</v>
          </cell>
          <cell r="C39">
            <v>41288</v>
          </cell>
          <cell r="D39">
            <v>0.60069444444444442</v>
          </cell>
          <cell r="E39" t="str">
            <v>Casa Grande</v>
          </cell>
          <cell r="F39" t="str">
            <v>Persona</v>
          </cell>
          <cell r="G39" t="str">
            <v>Jose Luis Cabrera Mariños</v>
          </cell>
          <cell r="H39" t="str">
            <v>Servicios Agrícolas</v>
          </cell>
          <cell r="I39" t="str">
            <v>Campo Santa Rosa</v>
          </cell>
          <cell r="J39" t="str">
            <v>División Alce</v>
          </cell>
          <cell r="K39" t="str">
            <v>Operador de tractor agrícola llanta</v>
          </cell>
          <cell r="R39" t="str">
            <v>El operador de tractor agrícola llanta, Sr. Jose Luis Cabrera Mariños, edad: 34 años, contrato agrario, Sección: División Alce; presentó fiebre y dolor de cabeza.</v>
          </cell>
          <cell r="S39" t="str">
            <v>Se trasladó al trabajador a EsSalud Casa Grande.</v>
          </cell>
          <cell r="T39" t="str">
            <v>Enfermedad</v>
          </cell>
          <cell r="AE39" t="str">
            <v>Diagnostico: Fiebre
Médico: Dr. Lorenzo Mendoza Galicia
Reposo: 1 día
Inspector Elvis Quiroz Chuquipoma</v>
          </cell>
        </row>
        <row r="40">
          <cell r="A40">
            <v>33</v>
          </cell>
          <cell r="B40" t="str">
            <v>Accidente de trabajo</v>
          </cell>
          <cell r="C40">
            <v>41288</v>
          </cell>
          <cell r="D40">
            <v>0.75</v>
          </cell>
          <cell r="E40" t="str">
            <v>Casa Grande</v>
          </cell>
          <cell r="F40" t="str">
            <v>Persona</v>
          </cell>
          <cell r="G40" t="str">
            <v>Eloy Cortez  Flores</v>
          </cell>
          <cell r="H40" t="str">
            <v>Campo</v>
          </cell>
          <cell r="I40" t="str">
            <v xml:space="preserve">Campo Piedra Molino 2 </v>
          </cell>
          <cell r="J40" t="str">
            <v>División Roma</v>
          </cell>
          <cell r="K40" t="str">
            <v>Operario de campo</v>
          </cell>
          <cell r="L40" t="str">
            <v>Laborse agrícolas de campo</v>
          </cell>
          <cell r="M40" t="str">
            <v>Juan Casahuaman García</v>
          </cell>
          <cell r="N40" t="str">
            <v>2 años</v>
          </cell>
          <cell r="O40" t="str">
            <v>------------</v>
          </cell>
          <cell r="P40">
            <v>57</v>
          </cell>
          <cell r="R40" t="str">
            <v>El operario de campo, Sr. Eloy Cortez  Flores, edad: 57 años, contrato agrario, Sección: División Roma, se encontraba realizando trabajos de riego por gravedad, cuando al intentar armar una tapa, el Sr. Cortez colocó una estaca de forma vertical chancándola con la hoja de una palana para reforzar tapa, es en esas circunstancias que la base de la palana llega a golpear su mano izquierda contra la estaca; causándole una herida cortante en su dedo medio.</v>
          </cell>
          <cell r="S40" t="str">
            <v>Se coordinó con el Ing. Carlos Rebaza Lezcano la confirmación del accidente, reportando como testigo al Sr. Juan Angulo Vásquez.
Se inició con el proceso de investigación del incidente para identificar las causas de lo ocurrido y establecer las acciones correctivas.</v>
          </cell>
          <cell r="Z40" t="str">
            <v>Contusión de dedo de mano izquierda</v>
          </cell>
          <cell r="AC40">
            <v>2</v>
          </cell>
          <cell r="AE40" t="str">
            <v>Accidente no reportado, se registró en el informe diario el 15/01 a las 10:40 horas.
El Sr. Cortez se trasladó por sus propios medios a EsSalud Chocope.
Médico: Dr. Jose Carranza castillo</v>
          </cell>
        </row>
        <row r="41">
          <cell r="A41">
            <v>34</v>
          </cell>
          <cell r="B41" t="str">
            <v>Accidente de trabajo</v>
          </cell>
          <cell r="C41">
            <v>41289</v>
          </cell>
          <cell r="D41">
            <v>0.49305555555555558</v>
          </cell>
          <cell r="E41" t="str">
            <v>Casa Grande</v>
          </cell>
          <cell r="F41" t="str">
            <v>Persona</v>
          </cell>
          <cell r="G41" t="str">
            <v>Fred Jimenez Tirado</v>
          </cell>
          <cell r="H41" t="str">
            <v>Control de Calidad</v>
          </cell>
          <cell r="I41" t="str">
            <v>Campo Barnechea</v>
          </cell>
          <cell r="J41" t="str">
            <v>Dpto. Control Calidad Maduración</v>
          </cell>
          <cell r="K41" t="str">
            <v>Auxiliar de muestreo</v>
          </cell>
          <cell r="N41" t="str">
            <v>2 años</v>
          </cell>
          <cell r="O41" t="str">
            <v>------------</v>
          </cell>
          <cell r="P41">
            <v>44</v>
          </cell>
          <cell r="Q41" t="str">
            <v>Conviviente</v>
          </cell>
          <cell r="R41" t="str">
            <v>El auxiliar de muestreo, Sr. Fred Jimenez Tirado, contrato agrario, Sección: Dpto. Control Calidad Maduración; se encontraba realizando el muestreo de caña, cuando al llevar la muestra hacia el vehículo, pisó una estaca, la cual se introdujo dentro de su bota, causándole una herida en la pierna izquierda.</v>
          </cell>
          <cell r="S41" t="str">
            <v>Se trasladó al trabajador accidentado a EsSalud Casa Grande .
Se le dio charlas de seguridad sobre: Riesgos laborales en puesto de trabajo.</v>
          </cell>
          <cell r="T41" t="str">
            <v>Leve / Primeros Auxilios</v>
          </cell>
          <cell r="U41" t="str">
            <v>Menor</v>
          </cell>
          <cell r="V41" t="str">
            <v>Corte</v>
          </cell>
          <cell r="W41" t="str">
            <v>Estaca</v>
          </cell>
          <cell r="X41" t="str">
            <v>Herida</v>
          </cell>
          <cell r="Y41" t="str">
            <v>Pierna/Tobillo</v>
          </cell>
          <cell r="Z41" t="str">
            <v>Herida en pierna</v>
          </cell>
          <cell r="AC41">
            <v>2</v>
          </cell>
          <cell r="AE41" t="str">
            <v>Médico: Dr. Adrián Rojas Vengara</v>
          </cell>
        </row>
        <row r="42">
          <cell r="A42">
            <v>35</v>
          </cell>
          <cell r="B42" t="str">
            <v>Enfermedad</v>
          </cell>
          <cell r="C42">
            <v>41289</v>
          </cell>
          <cell r="D42">
            <v>0.70833333333333337</v>
          </cell>
          <cell r="E42" t="str">
            <v>Agromaster</v>
          </cell>
          <cell r="F42" t="str">
            <v>Persona</v>
          </cell>
          <cell r="G42" t="str">
            <v>Heber Jesús Cárdenas Vega</v>
          </cell>
          <cell r="H42" t="str">
            <v>Servicios Agrícolas</v>
          </cell>
          <cell r="I42" t="str">
            <v>Campo en Cosecha La Constancia
Anexo Constancia</v>
          </cell>
          <cell r="J42" t="str">
            <v>División Transporte</v>
          </cell>
          <cell r="K42" t="str">
            <v>Repicador</v>
          </cell>
          <cell r="R42" t="str">
            <v>El repicador, Sr. Heber Jesús Cárdenas Vega, edad: 25 años, Service: Agromaster;  presentaba dolor de espalda con adormecimiento de la pierna izquierda.</v>
          </cell>
          <cell r="S42" t="str">
            <v>Se trasladó al trabajador a EsSalud Casa Grande .</v>
          </cell>
          <cell r="T42" t="str">
            <v>Enfermedad</v>
          </cell>
          <cell r="AE42" t="str">
            <v>Diagnostico: Lumbalgia
Médico:  Dr. Domingo Zavala Cruzado
Reposo: 1 día
Inspector Julio Saavedra Chacón</v>
          </cell>
        </row>
        <row r="43">
          <cell r="A43">
            <v>36</v>
          </cell>
          <cell r="B43" t="str">
            <v>Accidente de trabajo</v>
          </cell>
          <cell r="C43">
            <v>41290</v>
          </cell>
          <cell r="D43">
            <v>0.3125</v>
          </cell>
          <cell r="E43" t="str">
            <v>Casa Grande</v>
          </cell>
          <cell r="F43" t="str">
            <v>Persona</v>
          </cell>
          <cell r="G43" t="str">
            <v>Andres Gregorio Cueva Rodriguez</v>
          </cell>
          <cell r="H43" t="str">
            <v>Campo</v>
          </cell>
          <cell r="I43" t="str">
            <v>Piedra Molino 1</v>
          </cell>
          <cell r="J43" t="str">
            <v>Dpto. Sanidad Vegetal</v>
          </cell>
          <cell r="K43" t="str">
            <v>Operario de campo</v>
          </cell>
          <cell r="O43" t="str">
            <v>------------</v>
          </cell>
          <cell r="P43">
            <v>36</v>
          </cell>
          <cell r="R43" t="str">
            <v>El operario de campo, Sr. Andres Gregorio Cueva Rodriguez, edad: 36 años, contrato agrario, Sección: Dpto. Sanidad Vegetal, se encontraba realizando labores de control mecánico (recojo de larvas) en campo, presentando el ambiente demasiada humedad por lo que al desplazarse el Sr. Cueva resbaló, provocándole dicha caída dolor en la espalda, adormecimiento de la pierna derecha y hormigueo en todo el cuerpo; lo que le impidió movilizarse al instante.</v>
          </cell>
          <cell r="S43" t="str">
            <v>Se procedió a estabilizar al trabajador, trasladándolo en la camilla cervical hasta ambulancia.
Se trasladó al trabajador accidentado a EsSalud Chocope.
Se inició con el proceso de investigación del incidente para identificar las causas de lo ocurrido y establecer las acciones correctivas.</v>
          </cell>
          <cell r="U43" t="str">
            <v>Moderado</v>
          </cell>
          <cell r="V43" t="str">
            <v>Caída a nivel</v>
          </cell>
          <cell r="W43" t="str">
            <v>Piso resbaloso</v>
          </cell>
          <cell r="X43" t="str">
            <v>Lumbalgia</v>
          </cell>
          <cell r="Y43" t="str">
            <v>Espalda</v>
          </cell>
          <cell r="Z43" t="str">
            <v>Lumbalgia por esfuerzo</v>
          </cell>
          <cell r="AC43">
            <v>6</v>
          </cell>
          <cell r="AE43" t="str">
            <v>Médico: Dr. Carlos Tresierra Alegre
Asistenta Social: Maritza Maghlorio
Quedó en sala de emergencia para observación.</v>
          </cell>
        </row>
        <row r="44">
          <cell r="A44">
            <v>37</v>
          </cell>
          <cell r="B44" t="str">
            <v>Accidente de trabajo</v>
          </cell>
          <cell r="C44">
            <v>41290</v>
          </cell>
          <cell r="D44">
            <v>0.44444444444444442</v>
          </cell>
          <cell r="E44" t="str">
            <v>Casa Grande</v>
          </cell>
          <cell r="F44" t="str">
            <v>Persona</v>
          </cell>
          <cell r="G44" t="str">
            <v>Paul Franco De la Cruz Cabrera</v>
          </cell>
          <cell r="H44" t="str">
            <v>Producción</v>
          </cell>
          <cell r="I44" t="str">
            <v>Taller de carrocerías</v>
          </cell>
          <cell r="J44" t="str">
            <v>Dpto. Maestranza</v>
          </cell>
          <cell r="K44" t="str">
            <v>Calderero</v>
          </cell>
          <cell r="M44" t="str">
            <v>Ramón Linares Pereda</v>
          </cell>
          <cell r="O44" t="str">
            <v>------------</v>
          </cell>
          <cell r="P44">
            <v>41</v>
          </cell>
          <cell r="R44" t="str">
            <v>El calderero, Sr. Paul Franco De la Cruz Cabrera, edad: 41 años, condición estable, junto con el Sr. Ricardo Erick Altamirano Ortiz también calderero, ambos de la Sección: Dpto. Maestranza; se encontraban calentando una platina con la ayuda de una fragua, es en esas circunstancias que una vez calentada la platina el Sr. De la Cruz se dispone a recoger una comba para amoldar, mientras que el Sr. Altamirano procedió a retirar platina de la fragua para colocarla encima de yunque; por lo que al momento de girar topó el brazo derecho del Sr. De la Cruz con la platina caliente, ocasionándole una leve quemadura, debido a que los guantes que utilizaba eran cortos.</v>
          </cell>
          <cell r="S44" t="str">
            <v>Se estabilizó al trabajador accidentado, brindándole los primeros auxilios.
Se trasladó al trabajador accidentado a EsSalud Casa Grande.
Se dio charla sobre: Peligros y riesgos en sus puestos de trabajo.
Se inició con el proceso de investigación del incidente para identificar las causas de lo ocurrido y establecer las acciones correctivas.</v>
          </cell>
          <cell r="U44" t="str">
            <v>Menor</v>
          </cell>
          <cell r="V44" t="str">
            <v>Contacto con</v>
          </cell>
          <cell r="W44" t="str">
            <v>Platina caliente</v>
          </cell>
          <cell r="X44" t="str">
            <v>Quemadura (calor)</v>
          </cell>
          <cell r="Y44" t="str">
            <v>Brazo/Antebrazo</v>
          </cell>
          <cell r="Z44" t="str">
            <v>Quemadura de 1º grado brazo derecho</v>
          </cell>
          <cell r="AC44">
            <v>3</v>
          </cell>
          <cell r="AE44" t="str">
            <v xml:space="preserve">Médico: Dr. Javier Acuña Ojeda
</v>
          </cell>
        </row>
        <row r="45">
          <cell r="A45">
            <v>38</v>
          </cell>
          <cell r="B45" t="str">
            <v>Enfermedad</v>
          </cell>
          <cell r="C45">
            <v>41290</v>
          </cell>
          <cell r="D45">
            <v>0.50694444444444442</v>
          </cell>
          <cell r="E45" t="str">
            <v>Casa Grande</v>
          </cell>
          <cell r="F45" t="str">
            <v>Persona</v>
          </cell>
          <cell r="G45" t="str">
            <v>Ana Maria Alcedo Gutiérrez</v>
          </cell>
          <cell r="H45" t="str">
            <v>Administración</v>
          </cell>
          <cell r="I45" t="str">
            <v>Almacén principal</v>
          </cell>
          <cell r="J45" t="str">
            <v>Dpto. Almacén de Materiales y Suministros</v>
          </cell>
          <cell r="K45" t="str">
            <v>Jefe de Departamento Almacén de Materiales y Suministros</v>
          </cell>
          <cell r="P45" t="str">
            <v>27 años</v>
          </cell>
          <cell r="R45" t="str">
            <v>El Jefe de Departamento, Srta. Ana Maria Alcedo Gutiérrez, edad: 27 años, contrato agrario, Sección: Dpto. Almacén de Materiales y Suministros; presentaba dificultad para respirar, fiebre y malestar general del cuerpo.</v>
          </cell>
          <cell r="S45" t="str">
            <v>Se trasladó al trabajador a EsSalud Casa Grande.</v>
          </cell>
          <cell r="T45" t="str">
            <v>Enfermedad</v>
          </cell>
          <cell r="U45" t="str">
            <v>------------</v>
          </cell>
          <cell r="V45" t="str">
            <v>------------</v>
          </cell>
          <cell r="W45" t="str">
            <v>------------</v>
          </cell>
          <cell r="X45" t="str">
            <v>------------</v>
          </cell>
          <cell r="Y45" t="str">
            <v>------------</v>
          </cell>
          <cell r="Z45" t="str">
            <v>Faringitis</v>
          </cell>
          <cell r="AA45" t="str">
            <v>------------</v>
          </cell>
          <cell r="AD45" t="str">
            <v>------------</v>
          </cell>
          <cell r="AE45" t="str">
            <v>Médico: Dr. Javier Acuña Ojeda
Asistenta Social: María Díaz
Quedó en emergencia para nebulización en compañía de la Asistenta Social.</v>
          </cell>
        </row>
        <row r="46">
          <cell r="A46">
            <v>39</v>
          </cell>
          <cell r="B46" t="str">
            <v>Enfermedad</v>
          </cell>
          <cell r="C46">
            <v>41290</v>
          </cell>
          <cell r="D46">
            <v>0.52083333333333337</v>
          </cell>
          <cell r="E46" t="str">
            <v>Casa Grande</v>
          </cell>
          <cell r="F46" t="str">
            <v>Persona</v>
          </cell>
          <cell r="G46" t="str">
            <v>Wilson Cabrera Cabanillas</v>
          </cell>
          <cell r="H46" t="str">
            <v>Servicios Agrícolas</v>
          </cell>
          <cell r="I46" t="str">
            <v>Campo Santa Rosa</v>
          </cell>
          <cell r="J46" t="str">
            <v>División Alce</v>
          </cell>
          <cell r="K46" t="str">
            <v>Operador de tractor agrícola llanta</v>
          </cell>
          <cell r="P46" t="str">
            <v>24 años</v>
          </cell>
          <cell r="R46" t="str">
            <v>El operador de tractor agrícola llanta, Sr. Wilson Cabrera Cabanillas, edad: 24 años, contrato agrario, Sección: División Alce; presentaba dolor de garganta y fiebre.</v>
          </cell>
          <cell r="S46" t="str">
            <v>Se trasladó al trabajador a EsSalud Casa Grande.</v>
          </cell>
          <cell r="T46" t="str">
            <v>Enfermedad</v>
          </cell>
          <cell r="U46" t="str">
            <v>------------</v>
          </cell>
          <cell r="V46" t="str">
            <v>------------</v>
          </cell>
          <cell r="W46" t="str">
            <v>------------</v>
          </cell>
          <cell r="X46" t="str">
            <v>------------</v>
          </cell>
          <cell r="Y46" t="str">
            <v>------------</v>
          </cell>
          <cell r="Z46" t="str">
            <v>Amigdalitis</v>
          </cell>
          <cell r="AA46" t="str">
            <v>------------</v>
          </cell>
          <cell r="AD46" t="str">
            <v>------------</v>
          </cell>
          <cell r="AE46" t="str">
            <v>Médico: Dr. Nancy Cedano</v>
          </cell>
        </row>
        <row r="47">
          <cell r="A47">
            <v>40</v>
          </cell>
          <cell r="B47" t="str">
            <v>Accidente de trabajo</v>
          </cell>
          <cell r="C47">
            <v>41290</v>
          </cell>
          <cell r="D47">
            <v>0.79861111111111116</v>
          </cell>
          <cell r="E47" t="str">
            <v>Agromaster</v>
          </cell>
          <cell r="F47" t="str">
            <v>Persona</v>
          </cell>
          <cell r="G47" t="str">
            <v>Jhonny Chunque Angulo</v>
          </cell>
          <cell r="H47" t="str">
            <v>Administrativa y financiera</v>
          </cell>
          <cell r="I47" t="str">
            <v>Almacén de Productos Terminados</v>
          </cell>
          <cell r="J47" t="str">
            <v>Dpto. Almacén de Producto Terminado</v>
          </cell>
          <cell r="K47" t="str">
            <v>Estibador</v>
          </cell>
          <cell r="P47" t="str">
            <v>29 años</v>
          </cell>
          <cell r="R47" t="str">
            <v>El estibador, Sr. Jhonny Chunque Angulo, edad: 29 años, Service: Agromaster; se encontraba realizando el traslado de bolsas de azúcar desde un tráiler de la empresa a una unidad particular, habiendo un espacio de aprox. 70 cm. entre ambos vehículos; es en esas circunstancias que el Sr. Chunque al querer pasar este espacio se resbaló cayendo a una altura de aprox. 1.60 m, golpeándose las dos piernas y el tórax con estructuras de ambas unidades.</v>
          </cell>
          <cell r="S47" t="str">
            <v>Se estabilizó al trabajador accidentado, brindándole los primeros auxilios.
Se trasladó al trabajador accidentado a EsSalud Casa Grande.</v>
          </cell>
          <cell r="U47" t="str">
            <v>Moderado</v>
          </cell>
          <cell r="V47" t="str">
            <v>Caída a distinto nivel</v>
          </cell>
          <cell r="X47" t="str">
            <v>Esguince, torcedura</v>
          </cell>
          <cell r="Y47" t="str">
            <v>Pie</v>
          </cell>
          <cell r="Z47" t="str">
            <v>Traumatismo pie izquierdo</v>
          </cell>
          <cell r="AA47">
            <v>2</v>
          </cell>
          <cell r="AE47" t="str">
            <v>Médico: Dr. Lorenzo Mendoza Galicia
El accidentado quedó en compañía del Gerente de Agromaster - Sr. Marco Rubio y la Srta. Karen Bringas, Asistenta Social de la Service.</v>
          </cell>
        </row>
        <row r="48">
          <cell r="A48">
            <v>41</v>
          </cell>
          <cell r="B48" t="str">
            <v>Enfermedad</v>
          </cell>
          <cell r="C48">
            <v>41291</v>
          </cell>
          <cell r="D48">
            <v>0.39930555555555558</v>
          </cell>
          <cell r="F48" t="str">
            <v>Persona</v>
          </cell>
          <cell r="H48" t="str">
            <v xml:space="preserve">Producción </v>
          </cell>
          <cell r="I48" t="str">
            <v>Turbina TGM</v>
          </cell>
          <cell r="R48" t="str">
            <v>El técnico supervisor generación eléctrica, Sr. Carlos Roncal Villena, edad: 60 años, condición estable, Sección: Dpto. Generación Energía Eléctrica; al descender por las escaleras hacia el nivel 0 de la planta fuerza, sintió un estirón en la rodilla derecha, lo que le causó dolor e incomodidad para movilizarse.</v>
          </cell>
          <cell r="S48" t="str">
            <v>Se trasladó al trabajador a EsSalud Casa Grande.</v>
          </cell>
          <cell r="T48" t="str">
            <v>Enfermedad</v>
          </cell>
          <cell r="AE48" t="str">
            <v>Diagnóstico: Artrosis 
Médico: Dr. Lorenzo Mendoza Galicia
Reposo:1 día.
Inspector Carlos Vigo Cárdenas</v>
          </cell>
        </row>
        <row r="49">
          <cell r="A49">
            <v>42</v>
          </cell>
          <cell r="B49" t="str">
            <v>Enfermedad</v>
          </cell>
          <cell r="C49">
            <v>41291</v>
          </cell>
          <cell r="D49">
            <v>0.49305555555555558</v>
          </cell>
          <cell r="F49" t="str">
            <v>Persona</v>
          </cell>
          <cell r="H49" t="str">
            <v>Producción</v>
          </cell>
          <cell r="I49" t="str">
            <v>Oficina Calderos</v>
          </cell>
          <cell r="R49" t="str">
            <v>El Supervisor de mantenimiento, Sr. Erwin Jara García, edad: 26 años, contrato agrario, Sección: Dpto. Generación de Vapor; presentaba dolor de pecho y visión nublada.</v>
          </cell>
          <cell r="S49" t="str">
            <v>Se trasladó al trabajador a EsSalud Casa Grande.</v>
          </cell>
          <cell r="T49" t="str">
            <v>Enfermedad</v>
          </cell>
          <cell r="AE49" t="str">
            <v>Diagnóstico: Angina de pecho
Atendido por: Dr. Lorenzo Mendoza Galicia
Reposo:1 día.
Inspector Carlos Vigo Cárdenas</v>
          </cell>
        </row>
        <row r="50">
          <cell r="A50">
            <v>43</v>
          </cell>
          <cell r="B50" t="str">
            <v>Enfermedad</v>
          </cell>
          <cell r="C50">
            <v>41291</v>
          </cell>
          <cell r="D50">
            <v>0.5444444444444444</v>
          </cell>
          <cell r="F50" t="str">
            <v>Persona</v>
          </cell>
          <cell r="H50" t="str">
            <v>Recursos Humanos</v>
          </cell>
          <cell r="I50" t="str">
            <v>Auditorio de Recursos Humanos</v>
          </cell>
          <cell r="R50" t="str">
            <v>El asistente de administración de personal, Sr. Jose Alva Vigo, edad: 32 años, condición estable, Sección: Dpto. Administración de personal; presentaba fuerte dolor en la cintura impidiéndole continuar con su labor.</v>
          </cell>
          <cell r="S50" t="str">
            <v>Se trasladó al trabajador a EsSalud Casa Grande.</v>
          </cell>
          <cell r="T50" t="str">
            <v>Enfermedad</v>
          </cell>
          <cell r="AE50" t="str">
            <v>Diagnóstico: Lumbalgia
Atendido por: Dr. Moisés García Alva
Reposo: 2 días
Inspector Elvis Quiroz Chuquipoma</v>
          </cell>
        </row>
        <row r="51">
          <cell r="A51">
            <v>44</v>
          </cell>
          <cell r="B51" t="str">
            <v>Enfermedad</v>
          </cell>
          <cell r="C51">
            <v>41291</v>
          </cell>
          <cell r="D51">
            <v>0.6875</v>
          </cell>
          <cell r="F51" t="str">
            <v>Persona</v>
          </cell>
          <cell r="H51" t="str">
            <v>Elaboración de Azúcar</v>
          </cell>
          <cell r="I51" t="str">
            <v>Cristalizadores de mieles A y B diluida</v>
          </cell>
          <cell r="R51" t="str">
            <v>El operario de cristalización, Sr. Jorge Luis Quispe Salazar, edad: 40 años, condición estable, Sección: Dpto. Centrifugación y Cristalización; presentaba enrojecimiento, ardor e inflamación de la pierna izquierda.</v>
          </cell>
          <cell r="S51" t="str">
            <v>Se trasladó al trabajador a EsSalud Casa Grande.</v>
          </cell>
          <cell r="T51" t="str">
            <v>Enfermedad</v>
          </cell>
          <cell r="AE51" t="str">
            <v>Diagnóstico: Celulitis en pierna izquierda
Médico: Dr. Moisés García Alva
Asistenta Social: Guisela Díaz
El colaborador, después de ser medicado retornó a laborar.
Inspector Juan Coronel Paredes</v>
          </cell>
        </row>
        <row r="52">
          <cell r="A52">
            <v>45</v>
          </cell>
          <cell r="B52" t="str">
            <v>Casi Accidente</v>
          </cell>
          <cell r="C52">
            <v>41292</v>
          </cell>
          <cell r="D52">
            <v>1.3888888888888888E-2</v>
          </cell>
          <cell r="E52" t="str">
            <v>Casa Grande</v>
          </cell>
          <cell r="F52" t="str">
            <v>Equipo/Material</v>
          </cell>
          <cell r="G52" t="str">
            <v xml:space="preserve"> Carlos Alva Aponte</v>
          </cell>
          <cell r="H52" t="str">
            <v>Servicios Agrícolas</v>
          </cell>
          <cell r="I52" t="str">
            <v>Bagacera</v>
          </cell>
          <cell r="J52" t="str">
            <v>División Operaciones</v>
          </cell>
          <cell r="K52" t="str">
            <v>Operador cargador frontal</v>
          </cell>
          <cell r="R52" t="str">
            <v>El operador de cargador frontal, Sr. Carlos Alva Aponte, edad: 58 años, condición estable, Sección: División Operaciones; se encontraba operando su unidad, realizando la limpieza del bagazo en bagacera y estando ubicado a la altura del chute E de descarga; es en esas circunstancia que cayó una piedra impactando en la parte frontal, lado izquierdo del parabrisas de su unidad, produciéndole sólo una rajadura.</v>
          </cell>
          <cell r="S52" t="str">
            <v>El operador procedió a estacionar su unidad para comunicar sobre este incidente a su Supervisor de turno, Sr. Roberto Vargas.
Se dio charla sobre: Manejo a la defensiva
Se  le realizó prueba de alcotest al Sr. Alva Aponte, prueba N° 03672.</v>
          </cell>
          <cell r="T52" t="str">
            <v>Daños Materiales</v>
          </cell>
          <cell r="U52" t="str">
            <v>------------</v>
          </cell>
          <cell r="V52" t="str">
            <v>------------</v>
          </cell>
          <cell r="W52" t="str">
            <v>------------</v>
          </cell>
          <cell r="X52" t="str">
            <v>------------</v>
          </cell>
          <cell r="Y52" t="str">
            <v>------------</v>
          </cell>
          <cell r="Z52" t="str">
            <v>------------</v>
          </cell>
          <cell r="AA52" t="str">
            <v>------------</v>
          </cell>
          <cell r="AB52" t="str">
            <v>------------</v>
          </cell>
          <cell r="AC52" t="str">
            <v>------------</v>
          </cell>
          <cell r="AE52" t="str">
            <v>Inspector Ricardo De La Cruz Paredes</v>
          </cell>
        </row>
        <row r="53">
          <cell r="A53">
            <v>46</v>
          </cell>
          <cell r="B53" t="str">
            <v>Enfermedad</v>
          </cell>
          <cell r="C53">
            <v>41292</v>
          </cell>
          <cell r="D53">
            <v>0.76388888888888884</v>
          </cell>
          <cell r="F53" t="str">
            <v>Persona</v>
          </cell>
          <cell r="H53" t="str">
            <v>Campo</v>
          </cell>
          <cell r="I53" t="str">
            <v>Campo Santa Rosa</v>
          </cell>
          <cell r="R53" t="str">
            <v>El operario de campo, Rosas Humberto Chuquiruna León, edad: 44 años, Service: Agromaster; presentaba malestar y decaimiento general de cuerpo.</v>
          </cell>
          <cell r="S53" t="str">
            <v>Se trasladó al trabajador a EsSalud Casa Grande.</v>
          </cell>
          <cell r="T53" t="str">
            <v>Enfermedad</v>
          </cell>
          <cell r="AE53" t="str">
            <v>Diagnóstico: Infección a la garganta
Médico: Dr. Lorenzo Mendoza Galicia 
Reposo: 1 día
Quedó a cargo de la Asistenta Social de la Service Agromaster, Srta. Karen Bringas
Inspector Carlos Vigo Cárdenas</v>
          </cell>
        </row>
        <row r="54">
          <cell r="A54">
            <v>47</v>
          </cell>
          <cell r="B54" t="str">
            <v>Enfermedad</v>
          </cell>
          <cell r="C54">
            <v>41293</v>
          </cell>
          <cell r="D54">
            <v>4.5138888888888888E-2</v>
          </cell>
          <cell r="F54" t="str">
            <v>Persona</v>
          </cell>
          <cell r="H54" t="str">
            <v>Producción</v>
          </cell>
          <cell r="I54" t="str">
            <v>Garita 1</v>
          </cell>
          <cell r="R54" t="str">
            <v>El operario, Sr. David Denis Briceño Medina, edad: 35 años, contrato Agrario, Sección: División de Producción; presentaba dolor abdominal y dolor de cabeza.</v>
          </cell>
          <cell r="S54" t="str">
            <v>Se trasladó al trabajador a EsSalud Casa Grande.</v>
          </cell>
          <cell r="T54" t="str">
            <v>Enfermedad</v>
          </cell>
          <cell r="AE54" t="str">
            <v>Diagnóstico: E. D.A.
Médico: Dra.: Nancy  Cedano Vivar
Reposo:1 día
Inspector Ricardo de la Cruz Paredes</v>
          </cell>
        </row>
        <row r="55">
          <cell r="A55">
            <v>48</v>
          </cell>
          <cell r="B55" t="str">
            <v>Amago de incendio</v>
          </cell>
          <cell r="C55">
            <v>41293</v>
          </cell>
          <cell r="D55">
            <v>0.25347222222222221</v>
          </cell>
          <cell r="E55" t="str">
            <v>Casa Grande</v>
          </cell>
          <cell r="F55" t="str">
            <v>Equipo/Material</v>
          </cell>
          <cell r="G55" t="str">
            <v>------------</v>
          </cell>
          <cell r="H55" t="str">
            <v>Producción</v>
          </cell>
          <cell r="I55" t="str">
            <v>Bagacera
Costado de la torres de madera</v>
          </cell>
          <cell r="R55" t="str">
            <v xml:space="preserve">El operador del conductor de bagazo, Sr. Joel Vargas Sandoval, a horas 6:05 aproximadamente dio la alerta vía radio de la presencia de fuego en la bagacera, a un costado de la torre de madera; bajo las bombas de agua que alimentan al TGM; acudiendo el personal de la sección de calderos a cargo del Técnico Supervisor, Sr. Ángel Alvitres Villarreal, conjuntamente con el personal de la brigada de turno; logrando sofocar oportunamente el amago. </v>
          </cell>
          <cell r="S55" t="str">
            <v>Se identifico la magnitud del amago, procediendo en el acto a instalar una manga de ½  para sofocar el amago de incendio.
Se removió la zona afectada para el control total del amago.</v>
          </cell>
          <cell r="T55" t="str">
            <v>Daños Materiales</v>
          </cell>
          <cell r="AE55" t="str">
            <v>Al momento de remover el bagazo con el chorro de agua, con la finalidad de llegar a la base del amago, se encontró una caja la cual contenía desechos de basura (material inflamable: cartón y plástico); encontrando también una botella plástica descartable de 660 ml. con la tapa agujereada; conteniendo dentro del envase gasolina.</v>
          </cell>
        </row>
        <row r="56">
          <cell r="A56">
            <v>49</v>
          </cell>
          <cell r="B56" t="str">
            <v>Accidente de trabajo</v>
          </cell>
          <cell r="C56">
            <v>41293</v>
          </cell>
          <cell r="D56">
            <v>0.72916666666666663</v>
          </cell>
          <cell r="E56" t="str">
            <v>Casa Grande</v>
          </cell>
          <cell r="F56" t="str">
            <v>Persona</v>
          </cell>
          <cell r="G56" t="str">
            <v>Sigifredo Portales Sáenz</v>
          </cell>
          <cell r="H56" t="str">
            <v>Producción</v>
          </cell>
          <cell r="I56" t="str">
            <v>Catalina Mediana del Chancador -Trapiches</v>
          </cell>
          <cell r="J56" t="str">
            <v>Dpto. Trapiche</v>
          </cell>
          <cell r="K56" t="str">
            <v>Operario de turbinas</v>
          </cell>
          <cell r="O56" t="str">
            <v>------------</v>
          </cell>
          <cell r="P56">
            <v>62</v>
          </cell>
          <cell r="R56" t="str">
            <v>El operario de turbinas, Sr. Sigifredo Portales Sáenz, edad: 62 años, condición estable, Sección: Dpto. Trapiches; se encontraba controlando la chumacera de alta del calentador, cuando observó que del orificio de desfogue de la chumacera comenzó a salir aceite a altas temperaturas, debido a que éste no presentaba tapa y se encontraba tapado con hilacha industrial (waipe); es en esas circunstancias que el Sr. Portales al querer taponear el orificio con más waipe para evitar la salida del aceite, éste salpicó llegando a mojar sus guantes y traspasarlos ocasionando que el aceite recalentado tuviera contacto con su mano izquierda causándole quemaduras en los dedos.</v>
          </cell>
          <cell r="S56" t="str">
            <v>Se estabilizó al trabajador, brindándole la atención de primeros auxilios.
Se trasladó al trabajador a EsSalud Casa Grande.
Se sensibilizó al trabajador, dándole charla sobre: Exposición a quemaduras.
Se inició con el proceso de investigación del incidente para identificar las causas de lo ocurrido y establecer las acciones correctivas.</v>
          </cell>
          <cell r="Z56" t="str">
            <v>Quemadura en 1er. Dedo de la mano izquierda</v>
          </cell>
          <cell r="AC56">
            <v>2</v>
          </cell>
          <cell r="AE56" t="str">
            <v>Médico: Dr.  Percy Guzmán Minchola</v>
          </cell>
        </row>
        <row r="57">
          <cell r="A57">
            <v>56</v>
          </cell>
          <cell r="B57" t="str">
            <v>Accidente de trabajo</v>
          </cell>
          <cell r="C57">
            <v>41293</v>
          </cell>
          <cell r="D57">
            <v>0.84027777777777779</v>
          </cell>
          <cell r="E57" t="str">
            <v>Casa Grande</v>
          </cell>
          <cell r="F57" t="str">
            <v>Persona</v>
          </cell>
          <cell r="G57" t="str">
            <v>Luis Josué Álvarez Quispe</v>
          </cell>
          <cell r="H57" t="str">
            <v>Producción</v>
          </cell>
          <cell r="I57" t="str">
            <v>Ranfla de molino BMA1</v>
          </cell>
          <cell r="J57" t="str">
            <v>Dpto. Maestranza</v>
          </cell>
          <cell r="K57" t="str">
            <v>Soldador</v>
          </cell>
          <cell r="O57" t="str">
            <v>------------</v>
          </cell>
          <cell r="P57">
            <v>24</v>
          </cell>
          <cell r="R57" t="str">
            <v>El soldador Sr. Luis Josué Álvarez Quispe, edad: 21 años, Sección: Dpto. Maestranza. Fue enviado de emergencia por el Sr. Javier Neyra, para que realice el trabajo de soldeo de parantes en la ranfla del molino BMA1, conjuntamente con el Sr. William Martos Ramírez. Al momento de desplazarse para realizar el trabajo de soldadura el Sr. Álvarez no se percata que sus zapatos contenían grasa y al subir la ranfla del BMA 1, se resbala ocasionándole una herida contusa en pierna derecha.</v>
          </cell>
          <cell r="S57" t="str">
            <v>Se inició el proceso de investigación del incidente para determinar las causas que lo generaron y establecer las acciones correctivas.</v>
          </cell>
          <cell r="AE57" t="str">
            <v>El accidente ocurrió el sábado 19/01/13 a las 20:10 y fue reportado el 22 de enero 2013.</v>
          </cell>
        </row>
        <row r="58">
          <cell r="A58">
            <v>50</v>
          </cell>
          <cell r="B58" t="str">
            <v>Enfermedad</v>
          </cell>
          <cell r="C58">
            <v>41294</v>
          </cell>
          <cell r="D58">
            <v>0.33333333333333331</v>
          </cell>
          <cell r="F58" t="str">
            <v>Persona</v>
          </cell>
          <cell r="H58" t="str">
            <v>Producción</v>
          </cell>
          <cell r="I58" t="str">
            <v>Trapiches</v>
          </cell>
          <cell r="R58" t="str">
            <v>El operador supervisorio, Sr. Francisco Seminario Pizarro, edad: 65 años, condición estable, Sección: Dpto. Trapiche; presentaba fuerte dolor en el pecho, mareos y dificultad para respirar.</v>
          </cell>
          <cell r="S58" t="str">
            <v>Se trasladó al trabajador a EsSalud Casa Grande.</v>
          </cell>
          <cell r="T58" t="str">
            <v>Enfermedad</v>
          </cell>
          <cell r="AE58" t="str">
            <v>Diagnóstico:  Faringitis / Trastorno de ansiedad
Médico: Dr. Alberto Montero Ruíz
El trabajador retornó a sus labores.
Inspector Ronald Soto Ruíz</v>
          </cell>
        </row>
        <row r="59">
          <cell r="A59">
            <v>51</v>
          </cell>
          <cell r="B59" t="str">
            <v>Enfermedad</v>
          </cell>
          <cell r="C59">
            <v>41294</v>
          </cell>
          <cell r="D59">
            <v>0.54166666666666663</v>
          </cell>
          <cell r="F59" t="str">
            <v>Persona</v>
          </cell>
          <cell r="H59" t="str">
            <v>Recursos Humanos</v>
          </cell>
          <cell r="I59" t="str">
            <v>Casa Administrativa</v>
          </cell>
          <cell r="R59" t="str">
            <v>El vigilante, Sr. Cerquín Huamán Alfredo, edad: 46 años, Service: Manpower, Sección: Dpto. Seguridad Patrimonial; presentaba dolor de cabeza, con malestar general del cuerpo.</v>
          </cell>
          <cell r="S59" t="str">
            <v>Se trasladó al trabajador a EsSalud Casa Grande.</v>
          </cell>
          <cell r="T59" t="str">
            <v>Enfermedad</v>
          </cell>
          <cell r="AE59" t="str">
            <v>Diagnóstico: Amigdalitis
Médico: Dr. Alberto Montero Ruíz
El trabajador retornó a sus labores.
Inspector Julio Saavedra Chacón</v>
          </cell>
        </row>
        <row r="60">
          <cell r="A60">
            <v>52</v>
          </cell>
          <cell r="B60" t="str">
            <v>Accidente de trabajo</v>
          </cell>
          <cell r="C60">
            <v>41294</v>
          </cell>
          <cell r="D60">
            <v>0.72222222222222221</v>
          </cell>
          <cell r="E60" t="str">
            <v>Service Agro Servicios P&amp;M</v>
          </cell>
          <cell r="F60" t="str">
            <v>Persona</v>
          </cell>
          <cell r="G60" t="str">
            <v>Wilo Daga Flores</v>
          </cell>
          <cell r="H60" t="str">
            <v>Servicios Agrícolas</v>
          </cell>
          <cell r="I60" t="str">
            <v>Patio de Bagazo</v>
          </cell>
          <cell r="J60" t="str">
            <v>División Operaciones</v>
          </cell>
          <cell r="K60" t="str">
            <v>Estibador de bagazo</v>
          </cell>
          <cell r="R60" t="str">
            <v>El estibador de bagazo, Sr. Wilo Daga Flores, edad: 23 años, Service: Agro Servicios P&amp;M; se encontraba realizando la estiba de bagazo, ubicado encima de la parte posterior del tráiler YQ-1381; es en esas circunstancias que su compañero el Sr. Oscar Acosta Vigo comunica al chofer del tráiler que avance, sin percatarse que el Sr. Daga aún estaba chancando el bagazo en la parte posterior; por lo que al avanzar el tráiler éste quedó en el vacío, cayendo  a una altura aprox. de 04 metros, encima de unos montículos de bagazo, golpeándose el brazo izquierdo y el lado izquierdo de la cara.</v>
          </cell>
          <cell r="S60" t="str">
            <v>Se estabilizó al trabajador, y se le trasladó al Hospital de EsSalud Casa Grande.
Se le comunicó al representante de la Service Agro Servicio P&amp;M, Sr. José Morales Cruz, quién se apersonó al hospital y se hizo cargo del accidentado después de su atención médica.
Se le dio charlas de seguridad, de Peligros y Riesgos laborales en su puesto de trabajo.</v>
          </cell>
          <cell r="AE60" t="str">
            <v>Diagnóstico: Fractura de colles y maxilar inferior
Médico: Dr. Alberto Montero Ruíz
Inspector Juan Coronel Paredes</v>
          </cell>
        </row>
        <row r="61">
          <cell r="A61">
            <v>53</v>
          </cell>
          <cell r="B61" t="str">
            <v>Enfermedad</v>
          </cell>
          <cell r="C61">
            <v>41294</v>
          </cell>
          <cell r="D61">
            <v>0.68055555555555547</v>
          </cell>
          <cell r="F61" t="str">
            <v>Persona</v>
          </cell>
          <cell r="H61" t="str">
            <v>Servicios Agrícolas</v>
          </cell>
          <cell r="I61" t="str">
            <v>Almacén de Productos Terminados</v>
          </cell>
          <cell r="R61" t="str">
            <v>El chofer de tráiler, Sr. Jesús Julca Rodríguez, edad: 32 años, contrato agrario, Sección: División de Operaciones; presentaba dolor abdominal.</v>
          </cell>
          <cell r="S61" t="str">
            <v>Se trasladó al trabajador a EsSalud Casa Grande.</v>
          </cell>
          <cell r="T61" t="str">
            <v>Enfermedad</v>
          </cell>
          <cell r="AE61" t="str">
            <v>Diagnóstico: Dolor Abdominal
Médico: Dr. Alberto Montero Ruíz
El trabajador retornó a sus labores.
Inspector: Juan Coronel Paredes</v>
          </cell>
        </row>
        <row r="62">
          <cell r="A62">
            <v>54</v>
          </cell>
          <cell r="B62" t="str">
            <v>Enfermedad</v>
          </cell>
          <cell r="C62">
            <v>41294</v>
          </cell>
          <cell r="D62">
            <v>0.91666666666666663</v>
          </cell>
          <cell r="F62" t="str">
            <v>Persona</v>
          </cell>
          <cell r="H62" t="str">
            <v>Producción</v>
          </cell>
          <cell r="I62" t="str">
            <v>Envasado</v>
          </cell>
          <cell r="R62" t="str">
            <v>El estibador, Sr. Rafael Honorio Alfaro, edad: 46 años, contrato agrario, Sección: Dpto. Secado y Envasado; presentaba fuerte dolor en el pecho.</v>
          </cell>
          <cell r="S62" t="str">
            <v>Se trasladó al trabajador a EsSalud Casa Grande.</v>
          </cell>
          <cell r="T62" t="str">
            <v>Enfermedad</v>
          </cell>
          <cell r="AE62" t="str">
            <v>Diagnóstico:  Lesión muscular
Médico: Dr. Moisés García Alva
Reposo:1 día
Inspector Carlos Vigo Cárdenas</v>
          </cell>
        </row>
        <row r="63">
          <cell r="A63">
            <v>55</v>
          </cell>
          <cell r="B63" t="str">
            <v>Casi Accidente</v>
          </cell>
          <cell r="C63">
            <v>41295</v>
          </cell>
          <cell r="D63">
            <v>0.84722222222222221</v>
          </cell>
          <cell r="E63" t="str">
            <v>Transportes Santa Susana</v>
          </cell>
          <cell r="F63" t="str">
            <v>Equipo/Material</v>
          </cell>
          <cell r="H63" t="str">
            <v>Producción</v>
          </cell>
          <cell r="I63" t="str">
            <v>Bagacera</v>
          </cell>
          <cell r="R63" t="str">
            <v>El vehiculo de transportes Santa Susana A6E-904 conducida por el Sr. German Castañeda Lezama DNI 17805338 en circunstancia que salía del area de la bagacera  y frente al caldero 1 ,se encontraba la unidad YD 1119 de transportes Sta Susana conducida por el Sr. Enrique Saavedra Valdiviezo DNI 17997854 unidad que se encontraba con avería por lo cual la otra unidad no tuvo el espacio necesario para realizar la curva y quedando de lado con riesgo a volcarse</v>
          </cell>
          <cell r="S63" t="str">
            <v>Se coordinó con los operarios de las palas para que realicen la limpieza del bagazo y el vehiculo quede al nivel del suelo.
Se realizo la prueba de alcotest 03674 con resultado 0.00 por litro de aire expirado .</v>
          </cell>
          <cell r="T63" t="str">
            <v>Daños Materiales</v>
          </cell>
          <cell r="U63" t="str">
            <v>------------</v>
          </cell>
          <cell r="V63" t="str">
            <v>------------</v>
          </cell>
          <cell r="W63" t="str">
            <v>------------</v>
          </cell>
          <cell r="X63" t="str">
            <v>------------</v>
          </cell>
          <cell r="Y63" t="str">
            <v>------------</v>
          </cell>
          <cell r="Z63" t="str">
            <v>------------</v>
          </cell>
          <cell r="AA63" t="str">
            <v>------------</v>
          </cell>
          <cell r="AB63" t="str">
            <v>------------</v>
          </cell>
          <cell r="AC63" t="str">
            <v>------------</v>
          </cell>
          <cell r="AE63" t="str">
            <v>Inspector: Ricardo de la Cruz Paredes</v>
          </cell>
        </row>
        <row r="64">
          <cell r="A64">
            <v>56</v>
          </cell>
          <cell r="B64" t="str">
            <v>Accidente de trabajo</v>
          </cell>
          <cell r="C64">
            <v>41296</v>
          </cell>
          <cell r="D64">
            <v>0.125</v>
          </cell>
          <cell r="E64" t="str">
            <v>Casa Grande</v>
          </cell>
          <cell r="F64" t="str">
            <v>Persona</v>
          </cell>
          <cell r="G64" t="str">
            <v>Cesar Cabellos Chávez</v>
          </cell>
          <cell r="H64" t="str">
            <v>Servicios Agrícolas</v>
          </cell>
          <cell r="I64" t="str">
            <v>Parque de tráilers - Empresa San Jacinto</v>
          </cell>
          <cell r="J64" t="str">
            <v>División Transporte</v>
          </cell>
          <cell r="K64" t="str">
            <v>Chofer de tráiler</v>
          </cell>
          <cell r="O64" t="str">
            <v>------------</v>
          </cell>
          <cell r="P64">
            <v>24</v>
          </cell>
          <cell r="R64" t="str">
            <v>El chofer de tráiler Sr. Cabellos Chávez Cesar, Condición. Agrario, Sección: División Transporte. Al estar con su unidad N* 422 con caña estacionado en el parqueo de tráiler a la espera del descargue. Por presentar las plumillas de la unidad N*422 muy cortas Sr. Cabellos decide limpiar la parabrisas delantero debido a que este estaba impregnado de agua producto de la llovizna de la madrugada, para lo cual se apoyó con su pie derecho en la llanta delantera y así poder alcanzar hasta la parte superior del parabrisas, sufriendo un resbalón ocasionando que su mano izquierda hiciera contacto con la abrazadera del parabrisas que estaba en punta sufriendo una herida cortante en la palma de la mano izquierda.</v>
          </cell>
          <cell r="S64" t="str">
            <v>Se le dio la atención de primeros auxilios por personal de San Jacinto en el Tópico de fábrica.</v>
          </cell>
          <cell r="T64" t="str">
            <v>Leve / Primeros Auxilios</v>
          </cell>
          <cell r="U64" t="str">
            <v>Menor</v>
          </cell>
          <cell r="V64" t="str">
            <v>Contacto con</v>
          </cell>
          <cell r="W64" t="str">
            <v>Abrazadera de parabrisas</v>
          </cell>
          <cell r="X64" t="str">
            <v>Herida Cortante / Punzante</v>
          </cell>
          <cell r="Y64" t="str">
            <v>Manos</v>
          </cell>
          <cell r="Z64" t="str">
            <v>Herida cortante en mano izquierda</v>
          </cell>
          <cell r="AA64">
            <v>41296</v>
          </cell>
          <cell r="AB64">
            <v>41297</v>
          </cell>
          <cell r="AC64">
            <v>2</v>
          </cell>
          <cell r="AE64" t="str">
            <v>Accidente no reportado
Se tuvo conocimiento el día 22/01/13</v>
          </cell>
        </row>
        <row r="65">
          <cell r="A65">
            <v>56</v>
          </cell>
          <cell r="B65" t="str">
            <v>Accidente de trabajo</v>
          </cell>
          <cell r="C65">
            <v>41296</v>
          </cell>
          <cell r="D65">
            <v>0.62847222222222221</v>
          </cell>
          <cell r="E65" t="str">
            <v>Casa Grande</v>
          </cell>
          <cell r="F65" t="str">
            <v>Persona</v>
          </cell>
          <cell r="G65" t="str">
            <v>Jessenia Jemima Hernandez Lezama</v>
          </cell>
          <cell r="H65" t="str">
            <v>Recursos Humanos</v>
          </cell>
          <cell r="I65" t="str">
            <v>Entrada a oficinas de Recursos Humanos</v>
          </cell>
          <cell r="J65" t="str">
            <v>Dpto. Selección y Desarrollo</v>
          </cell>
          <cell r="K65" t="str">
            <v>Asistente de desarrollo</v>
          </cell>
          <cell r="O65" t="str">
            <v>------------</v>
          </cell>
          <cell r="P65">
            <v>24</v>
          </cell>
          <cell r="R65" t="str">
            <v>La asistente de desarrollo, Srta. Jessenia Jemima Hernandez Lezama, edad: 24 años, contrato agrario, Sección: Dpto. Selección y Desarrollo, se encontraba ingresando a las oficinas de Recursos Humanos, utilizando zapatos de vestir con taco alto; es en esas circunstancias que al subir ranfla de entrada, resbaló cayendo todo el peso de su cuerpo encima de su mano izquierda, ocasionándole una contusión.</v>
          </cell>
          <cell r="S65" t="str">
            <v>Se estabilizó al trabajador accidentado, brindándole los primeros auxilios.
Se le trasladó a EsSalud Chocope, siendo derivada a EsSalud - Hospital Lazarte de Trujillo.
Se inició con el proceso de investigación del incidente para identificar las causas de lo ocurrido y establecer las acciones correctivas.</v>
          </cell>
          <cell r="Z65" t="str">
            <v>Fractura en mano izquierda</v>
          </cell>
          <cell r="AC65">
            <v>9</v>
          </cell>
          <cell r="AE65" t="str">
            <v>Médico: Dr. Jorge Araujo Pajares</v>
          </cell>
        </row>
        <row r="66">
          <cell r="A66">
            <v>57</v>
          </cell>
          <cell r="B66" t="str">
            <v>Accidente de trabajo</v>
          </cell>
          <cell r="C66">
            <v>41296</v>
          </cell>
          <cell r="D66">
            <v>0.90277777777777779</v>
          </cell>
          <cell r="E66" t="str">
            <v>Casa Grande</v>
          </cell>
          <cell r="F66" t="str">
            <v>Persona</v>
          </cell>
          <cell r="G66" t="str">
            <v>Ricardo Cruzado Briceño</v>
          </cell>
          <cell r="H66" t="str">
            <v>Servicios Agrícolas</v>
          </cell>
          <cell r="I66" t="str">
            <v>Campo Santa Rita</v>
          </cell>
          <cell r="J66" t="str">
            <v>División Alce</v>
          </cell>
          <cell r="K66" t="str">
            <v>Operario de cosecha</v>
          </cell>
          <cell r="O66" t="str">
            <v>------------</v>
          </cell>
          <cell r="R66" t="str">
            <v>El operario de cosecha (enganchador de carretas), Sr. Ricardo Cruzado Briceño, edad: 57 años, condición estable, Sección: División Alce, conjuntamente con su compañero Sr. Teófilo Villar Vargas se disponían a desenganchar una carreta de caña, la cual previamente había sido asegurada, poniendo en las llantas delanteras un taco de madera; cuando al desenganchar la carreta, ésta cedió haciendo retroceder al Sr. Cruzado, quién tropezó, cayendo de espaldas y quedando su pierna derecha aprisionada entre las 2 llantas delanteras de la carreta.</v>
          </cell>
          <cell r="S66" t="str">
            <v>Se estabilizó al trabajador accidentado, brindándole los primeros auxilios.
Se le trasladó a EsSalud Chocope.
Se inició con el proceso de investigación del incidente para identificar las causas de lo ocurrido y establecer las acciones correctivas.</v>
          </cell>
          <cell r="Z66" t="str">
            <v>Traumatismo superficial en muslo derecho</v>
          </cell>
          <cell r="AC66">
            <v>2</v>
          </cell>
          <cell r="AE66" t="str">
            <v>Médico: Dr. Raúl Santa María</v>
          </cell>
        </row>
        <row r="67">
          <cell r="A67">
            <v>58</v>
          </cell>
          <cell r="B67" t="str">
            <v>Enfermedad</v>
          </cell>
          <cell r="C67">
            <v>41298</v>
          </cell>
          <cell r="D67">
            <v>0.25</v>
          </cell>
          <cell r="E67" t="str">
            <v>Casa Grande</v>
          </cell>
          <cell r="F67" t="str">
            <v>Persona</v>
          </cell>
          <cell r="G67" t="str">
            <v>Jorge Luis Quispe Salazar</v>
          </cell>
          <cell r="H67" t="str">
            <v>Producción</v>
          </cell>
          <cell r="I67" t="str">
            <v>Tanques de mieles
Primer Nivel Fabrica</v>
          </cell>
          <cell r="O67" t="str">
            <v>------------</v>
          </cell>
          <cell r="R67" t="str">
            <v>El operario de cristalización, Sr. Jorge Luis Quispe Salazar, edad: 40 años, condición estable, Sección: Dpto. Cristalización y Centrifugación; estaba trasladándose por escalera metálica desde el primer nivel al segundo nivel de fábrica, no utilizando zapatos de seguridad (estaba utilizando zapatillas); para abrir válvulas de mieles puras, es en esas circunstancias que al subir por peldaños impregnados de miel, el Sr. Quispe resbala cayendo cerca a tanque de miel, causándole esto golpes en diferentes partes del cuerpo.</v>
          </cell>
          <cell r="S67" t="str">
            <v>Se estabilizó al trabajador, trasladándolo a EsSalud Casa Grande; siendo derivado a EsSalud Hospital Lazarte de Trujillo.
Se coordinó con la Asistenta Social, Sra. Margarita Avalos, para la atención del trabajador en el EsSalud Lazarte.
Se inició con el proceso de investigación del incidente para identificar las causas de lo ocurrido y establecer las acciones correctivas.</v>
          </cell>
          <cell r="T67" t="str">
            <v>Enfermedad</v>
          </cell>
          <cell r="Z67" t="str">
            <v>Traumatismo encéfalo craneano</v>
          </cell>
          <cell r="AE67" t="str">
            <v>Médico: Dr. Mendoza Galicia Lorenzo</v>
          </cell>
        </row>
        <row r="68">
          <cell r="A68">
            <v>59</v>
          </cell>
          <cell r="B68" t="str">
            <v>Accidente de trabajo</v>
          </cell>
          <cell r="C68">
            <v>41298</v>
          </cell>
          <cell r="D68">
            <v>0.29166666666666669</v>
          </cell>
          <cell r="E68" t="str">
            <v>Casa Grande</v>
          </cell>
          <cell r="F68" t="str">
            <v>Persona</v>
          </cell>
          <cell r="G68" t="str">
            <v>Iván Alexander Moreno Aguilar</v>
          </cell>
          <cell r="H68" t="str">
            <v>Campo</v>
          </cell>
          <cell r="I68" t="str">
            <v>Administración Mocan</v>
          </cell>
          <cell r="J68" t="str">
            <v>División Casa Grande</v>
          </cell>
          <cell r="K68" t="str">
            <v>Mayordomo</v>
          </cell>
          <cell r="O68" t="str">
            <v>------------</v>
          </cell>
          <cell r="R68" t="str">
            <v>El mayordomo, Sr. Iván Alexander Moreno Aguilar, edad: 33 años, contrato agrario, Sección: División Casa Grande - Anexo Mocan; se aprestaba a realizar sus labores de supervisión de campos, utilizando como transporte un caballo, es en esas circunstancias que el Sr. Moreno al subir en la montura, el animal inclinó su cabeza hacia adelante para luego levantarla intempestivamente llegando a golpear al Sr. Moreno en la mejilla y cara, ocasionándole una herida con sangrado.</v>
          </cell>
          <cell r="S68" t="str">
            <v>Se estabilizó al trabajador accidentado, brindándole los primeros auxilios.
Se trasladó a EsSalud Casa Grande 
Se dio charla al trabajador sobre: Peligros y riesgos propios del puesto de trabajo.</v>
          </cell>
          <cell r="Z68" t="str">
            <v>Herida en mejilla y cara</v>
          </cell>
          <cell r="AC68">
            <v>2</v>
          </cell>
          <cell r="AE68" t="str">
            <v>Médico: Dr. Lorenzo Mendoza Galicia</v>
          </cell>
        </row>
        <row r="69">
          <cell r="A69">
            <v>60</v>
          </cell>
          <cell r="B69" t="str">
            <v>Accidente de trabajo</v>
          </cell>
          <cell r="C69">
            <v>41298</v>
          </cell>
          <cell r="D69">
            <v>0.625</v>
          </cell>
          <cell r="E69" t="str">
            <v>Casa Grande</v>
          </cell>
          <cell r="F69" t="str">
            <v>Persona</v>
          </cell>
          <cell r="G69" t="str">
            <v>Ángel Diaz Cayotopa</v>
          </cell>
          <cell r="H69" t="str">
            <v>Servicios Agrícolas</v>
          </cell>
          <cell r="I69" t="str">
            <v>Bagacera</v>
          </cell>
          <cell r="J69" t="str">
            <v>División Transporte</v>
          </cell>
          <cell r="K69" t="str">
            <v>Chofer de tráiler</v>
          </cell>
          <cell r="O69" t="str">
            <v>------------</v>
          </cell>
          <cell r="R69" t="str">
            <v>El chofer de tráiler, Sr. Ángel Diaz Cayotopa, edad: 37 años, contrato agrario, Sección: División Transporte, se encontraba realizando el carguío de bagazo en su unidad, cuando al estar estacionado escuchó un ruido extraño que venía de la parte donde se encuentran mangueras de aire que conectan con tracto; por lo que decide verificar de donde provenía el ruido, bajando de su unidad, es en esas circunstancias que al pisar segundo peldaño de escalinata, el Sr. Díaz resbala cayendo de espaldas, golpeándose la columna, produciéndole un fuerte dolor.</v>
          </cell>
          <cell r="S69" t="str">
            <v>Se estabilizó al trabajador accidentado, brindándole los primeros auxilios.
Se trasladó a EsSalud Casa Grande 
Se dio charla sobre: Peligros y riesgos propios del puesto de trabajo.</v>
          </cell>
          <cell r="Z69" t="str">
            <v>Contusión Lumbar por Caída</v>
          </cell>
          <cell r="AC69">
            <v>2</v>
          </cell>
          <cell r="AE69" t="str">
            <v>Médico: Dr. Carlos Santillán Pinto</v>
          </cell>
        </row>
        <row r="70">
          <cell r="A70">
            <v>61</v>
          </cell>
          <cell r="B70" t="str">
            <v>Enfermedad</v>
          </cell>
          <cell r="C70">
            <v>41298</v>
          </cell>
          <cell r="D70">
            <v>0.96527777777777779</v>
          </cell>
          <cell r="E70" t="str">
            <v>Casa Grande</v>
          </cell>
          <cell r="F70" t="str">
            <v>Persona</v>
          </cell>
          <cell r="H70" t="str">
            <v>Producción</v>
          </cell>
          <cell r="I70" t="str">
            <v>Dpto. de instrumentación y control</v>
          </cell>
          <cell r="R70" t="str">
            <v>El técnico supervisor de instrumentación, Sr. Gonzalo Lozada Mostacero, edad: 59 años, Sección: Dpto. Instrumentación y control, presentaba dolor en pecho y parte de la espalda que le dificultaba respirar con normalidad.</v>
          </cell>
          <cell r="S70" t="str">
            <v xml:space="preserve">Se trasladó al trabajador a EsSalud Casa Grande </v>
          </cell>
          <cell r="T70" t="str">
            <v>Enfermedad</v>
          </cell>
          <cell r="AE70" t="str">
            <v>Diagnóstico: Inflamación de cartílago
Médico: Dr. Domingo Zavala Cruzado
Reposo:1 día
Inspector Carlos Vigo Cárdenas</v>
          </cell>
        </row>
        <row r="71">
          <cell r="A71">
            <v>62</v>
          </cell>
          <cell r="B71" t="str">
            <v>Enfermedad</v>
          </cell>
          <cell r="C71">
            <v>41299</v>
          </cell>
          <cell r="D71">
            <v>0.23611111111111113</v>
          </cell>
          <cell r="E71" t="str">
            <v>Manpower</v>
          </cell>
          <cell r="F71" t="str">
            <v>Persona</v>
          </cell>
          <cell r="G71" t="str">
            <v>Luis Muñoz Carrión</v>
          </cell>
          <cell r="H71" t="str">
            <v>Recursos Humanos</v>
          </cell>
          <cell r="I71" t="str">
            <v>Difusor</v>
          </cell>
          <cell r="J71" t="str">
            <v>Dpto. Seguridad e Higiene Industrial</v>
          </cell>
          <cell r="K71" t="str">
            <v>Brigadista</v>
          </cell>
          <cell r="R71" t="str">
            <v>El brigadista, Sr. Muñoz Carrión Luis, edad: 26 años, Service: Manpower, presentaba fuerte dolor en el oído izquierdo.</v>
          </cell>
          <cell r="S71" t="str">
            <v xml:space="preserve">Se trasladó al trabajador a EsSalud Casa Grande </v>
          </cell>
          <cell r="T71" t="str">
            <v>Enfermedad</v>
          </cell>
          <cell r="AE71" t="str">
            <v>Diagnóstico: Otitis
Médico: Dr. Domingo Zavala Cruzado
Reposo:1 día
Inspector Juan Coronel Paredes</v>
          </cell>
        </row>
        <row r="72">
          <cell r="A72">
            <v>63</v>
          </cell>
          <cell r="B72" t="str">
            <v>Enfermedad</v>
          </cell>
          <cell r="C72">
            <v>41299</v>
          </cell>
          <cell r="D72">
            <v>0.31944444444444448</v>
          </cell>
          <cell r="E72" t="str">
            <v>Adecco</v>
          </cell>
          <cell r="F72" t="str">
            <v>Persona</v>
          </cell>
          <cell r="G72" t="str">
            <v>Paul Yoserh Amambale Romero</v>
          </cell>
          <cell r="H72" t="str">
            <v>Recursos Humanos</v>
          </cell>
          <cell r="I72" t="str">
            <v>Ex Andesa</v>
          </cell>
          <cell r="J72" t="str">
            <v>Dpto. Seguridad Patrimonial</v>
          </cell>
          <cell r="K72" t="str">
            <v>Vigilante</v>
          </cell>
          <cell r="R72" t="str">
            <v>El vigilante, Sr. Paul Yoserh Amambale Romero, edad: 29 años, Service: Adecco; presentaba fuerte dolor de cintura y dolor de estomago.</v>
          </cell>
          <cell r="S72" t="str">
            <v>Se trasladó al trabajador a EsSalud Casa Grande</v>
          </cell>
          <cell r="T72" t="str">
            <v>Enfermedad</v>
          </cell>
          <cell r="AE72" t="str">
            <v>Diagnóstico:  Lumbago y diarrea gastroenteritis.
Médico: Dr. Carlos Santillán Pinto.
El trabajador retornó a sus labores.
Inspector Gerson Marreros Gonzales.</v>
          </cell>
        </row>
        <row r="73">
          <cell r="A73">
            <v>64</v>
          </cell>
          <cell r="B73" t="str">
            <v>Enfermedad</v>
          </cell>
          <cell r="C73">
            <v>41299</v>
          </cell>
          <cell r="D73">
            <v>0.36319444444444443</v>
          </cell>
          <cell r="E73" t="str">
            <v>Casa Grande</v>
          </cell>
          <cell r="F73" t="str">
            <v>Persona</v>
          </cell>
          <cell r="G73" t="str">
            <v>Segundo Manuel Valverde Gordillo</v>
          </cell>
          <cell r="H73" t="str">
            <v>Servicios Agrícolas</v>
          </cell>
          <cell r="I73" t="str">
            <v>Parqueo de tráiler de bagazo</v>
          </cell>
          <cell r="J73" t="str">
            <v>División de Operaciones</v>
          </cell>
          <cell r="K73" t="str">
            <v>Chofer de tráiler</v>
          </cell>
          <cell r="R73" t="str">
            <v>El chofer de tráiler, Sr. Segundo Manuel Valverde Gordillo, edad: 44 años, Sección: División de Operaciones; presentaba fuerte dolor de estomago.</v>
          </cell>
          <cell r="S73" t="str">
            <v>Se trasladó al trabajador a EsSalud Casa Grande</v>
          </cell>
          <cell r="T73" t="str">
            <v>Enfermedad</v>
          </cell>
          <cell r="AE73" t="str">
            <v>Diagnóstico: Diarrea, gastroenteritis, presunto origen infeccioso.
Médico: Dr. Carlos Santillán Pinto.
El trabajador quedó en observación.
Inspector Gerson Marreros Gonzales.</v>
          </cell>
        </row>
        <row r="74">
          <cell r="A74">
            <v>65</v>
          </cell>
          <cell r="B74" t="str">
            <v>Accidente de trabajo</v>
          </cell>
          <cell r="C74">
            <v>41299</v>
          </cell>
          <cell r="D74">
            <v>0.47916666666666669</v>
          </cell>
          <cell r="E74" t="str">
            <v>Casa Grande</v>
          </cell>
          <cell r="F74" t="str">
            <v>Persona</v>
          </cell>
          <cell r="G74" t="str">
            <v>Luisa Asunción Sare</v>
          </cell>
          <cell r="H74" t="str">
            <v>Recursos Humanos</v>
          </cell>
          <cell r="I74" t="str">
            <v>Oficina de Seguridad Integral</v>
          </cell>
          <cell r="J74" t="str">
            <v>Dpto. Seguridad Patrimonial</v>
          </cell>
          <cell r="K74" t="str">
            <v>Auxiliar de oficina</v>
          </cell>
          <cell r="M74" t="str">
            <v>Leonidas Huarhuachi Sánchez</v>
          </cell>
          <cell r="O74" t="str">
            <v>------------</v>
          </cell>
          <cell r="R74" t="str">
            <v>La auxiliar de oficina, Srta. Luisa Asunción Sare, edad: 62 años, condición estable, Sección: Dpto. Seguridad Patrimonial; se encontraba realizando la instalación de una bidón de agua, con la ayuda de los señores Pedro Cortez Cabrera y Pedro Asunción Sare, los cuales estaban sosteniendo el bidón en alto para que la Srta. Asunción pueda hacer la sujeción del bidón con el dispensador; es en esas circunstancias que el bidón se les resbala a los señores, cayendo encima de la Srta. Asunción; golpeándola en la cabeza, ocasionándole esto una pequeña herida con sangrado.</v>
          </cell>
          <cell r="S74" t="str">
            <v>Se estabilizó al trabajador accidentado, brindándole los primeros auxilios.
Se trasladó a la Srta. Asunción a EsSalud Casa Grande. 
Se inició con el proceso de investigación del incidente para identificar las causas de lo ocurrido y establecer las acciones correctivas.</v>
          </cell>
          <cell r="Z74" t="str">
            <v>Traumatismo cerebral difuso / Traumatismo de cuello</v>
          </cell>
          <cell r="AE74" t="str">
            <v>Médico: Dr. Carlos Santillán Pinto
Quedó en observación</v>
          </cell>
        </row>
        <row r="75">
          <cell r="A75">
            <v>66</v>
          </cell>
          <cell r="B75" t="str">
            <v>Enfermedad</v>
          </cell>
          <cell r="C75">
            <v>41299</v>
          </cell>
          <cell r="D75">
            <v>0.59166666666666667</v>
          </cell>
          <cell r="E75" t="str">
            <v>Casa Grande</v>
          </cell>
          <cell r="F75" t="str">
            <v>Persona</v>
          </cell>
          <cell r="G75" t="str">
            <v>Melissa Lizbeth Arista Rubiños</v>
          </cell>
          <cell r="H75" t="str">
            <v>Recursos Humanos</v>
          </cell>
          <cell r="I75" t="str">
            <v>Oficinas Dpto. de
Selección y Desarrollo</v>
          </cell>
          <cell r="J75" t="str">
            <v>Dpto. Selección y Desarrollo</v>
          </cell>
          <cell r="K75" t="str">
            <v>Practicante</v>
          </cell>
          <cell r="R75" t="str">
            <v>La practicante, Srta. Melissa Lizbeth Arista Rubiños, edad: 25 años; presentaba dolor abdominal.</v>
          </cell>
          <cell r="S75" t="str">
            <v>Se trasladó a la Srta. Arista a la clínica Sánchez Ferrer de Chocope.</v>
          </cell>
          <cell r="T75" t="str">
            <v>Enfermedad</v>
          </cell>
          <cell r="AE75" t="str">
            <v>Inspector Roberto Bardales Sánchez</v>
          </cell>
        </row>
        <row r="76">
          <cell r="A76">
            <v>67</v>
          </cell>
          <cell r="B76" t="str">
            <v>Enfermedad</v>
          </cell>
          <cell r="C76">
            <v>41301</v>
          </cell>
          <cell r="D76">
            <v>0.52083333333333337</v>
          </cell>
          <cell r="E76" t="str">
            <v>Casa Grande</v>
          </cell>
          <cell r="F76" t="str">
            <v>Persona</v>
          </cell>
          <cell r="G76" t="str">
            <v>Esteban Sánchez Saldaña</v>
          </cell>
          <cell r="H76" t="str">
            <v>Servicios Agrícolas</v>
          </cell>
          <cell r="I76" t="str">
            <v>Sección Autos</v>
          </cell>
          <cell r="J76" t="str">
            <v>División Mantenimiento Maquinaria Pesada y Agrícola</v>
          </cell>
          <cell r="K76" t="str">
            <v>Chofer de auxilio mecánico</v>
          </cell>
          <cell r="R76" t="str">
            <v>El chofer de auxilio mecánico, Sr. Esteban Sánchez Saldaña, edad: 50 años, condición estable, Sección: División Mantenimiento Maquinaria Pesada y Agrícola; presentaba fiebre y malestar general del cuerpo.</v>
          </cell>
          <cell r="S76" t="str">
            <v xml:space="preserve">Se trasladó al trabajador a EsSalud Casa Grande </v>
          </cell>
          <cell r="T76" t="str">
            <v>Enfermedad</v>
          </cell>
          <cell r="AE76" t="str">
            <v>Diagnóstico: Faringitis Aguda
Médico: Dr. Moisés García Alva
Inspector Juan Coronel Paredes</v>
          </cell>
        </row>
        <row r="77">
          <cell r="A77">
            <v>68</v>
          </cell>
          <cell r="B77" t="str">
            <v>Enfermedad</v>
          </cell>
          <cell r="C77">
            <v>41302</v>
          </cell>
          <cell r="D77">
            <v>0.375</v>
          </cell>
          <cell r="E77" t="str">
            <v>Agromaster</v>
          </cell>
          <cell r="F77" t="str">
            <v>Persona</v>
          </cell>
          <cell r="G77" t="str">
            <v>Juan Carlos Huaccha Quiliche</v>
          </cell>
          <cell r="H77" t="str">
            <v>Campo</v>
          </cell>
          <cell r="I77" t="str">
            <v>Campo San Francisco</v>
          </cell>
          <cell r="J77" t="str">
            <v>----------</v>
          </cell>
          <cell r="K77" t="str">
            <v>Operario</v>
          </cell>
          <cell r="R77" t="str">
            <v>El operario, Sr. Juan Carlos Huaccha Quiliche, edad: 33 años, Service: Agromaster; presentaba dolor de cabeza y malestar general del cuerpo.</v>
          </cell>
          <cell r="S77" t="str">
            <v>Se trasladó al trabajador a EsSalud  Casa Grande</v>
          </cell>
          <cell r="T77" t="str">
            <v>Enfermedad</v>
          </cell>
          <cell r="AE77" t="str">
            <v>El trabajador se quedó en observación en compañía de la Asistenta de la Empresa Agromaster, Srta. Karen Bringas.
Inspector Nelson Aldave Salazar</v>
          </cell>
        </row>
        <row r="78">
          <cell r="A78">
            <v>69</v>
          </cell>
          <cell r="B78" t="str">
            <v>Accidente de trabajo</v>
          </cell>
          <cell r="C78">
            <v>41302</v>
          </cell>
          <cell r="D78">
            <v>0.45833333333333331</v>
          </cell>
          <cell r="E78" t="str">
            <v>Manpower</v>
          </cell>
          <cell r="F78" t="str">
            <v>Persona</v>
          </cell>
          <cell r="G78" t="str">
            <v>Cesar Humberto Torres Espinola</v>
          </cell>
          <cell r="H78" t="str">
            <v>Campo</v>
          </cell>
          <cell r="I78" t="str">
            <v xml:space="preserve"> Bosque La Grama</v>
          </cell>
          <cell r="J78" t="str">
            <v>Dpto. Proyectos e Infraestructura</v>
          </cell>
          <cell r="K78" t="str">
            <v>Ayudante albañil</v>
          </cell>
          <cell r="R78" t="str">
            <v>El ayudante albañil, Sr. Cesar Humberto Torres Espinola, edad: 47 años, Service: Manpower, Sección: Dpto. Proyectos e Infraestructura, se encontraba realizando el vaciado de concreto desprovisto de sus lentes de seguridad, cuando al bajar balde con mezcla que traía en hombros hacia el suelo, la mezcla le salpicó en el ojo izquierdo ocasionándole ardor y escozor.</v>
          </cell>
          <cell r="S78" t="str">
            <v>Se le sensibilizó al trabajador dándole charla sobre: Importancia del uso de lentes de protección en labores civiles</v>
          </cell>
          <cell r="AE78" t="str">
            <v>Fue trasladado a EsSalud Casa Grande por su jefatura.
Quedó en compañía del Supervisor de Manpower, Sr. Jose Urquiaga. 
Inspector Elvis Quiroz Chuquipoma</v>
          </cell>
        </row>
        <row r="79">
          <cell r="A79">
            <v>70</v>
          </cell>
          <cell r="B79" t="str">
            <v>Accidente de trabajo</v>
          </cell>
          <cell r="C79">
            <v>41302</v>
          </cell>
          <cell r="D79">
            <v>0.72569444444444453</v>
          </cell>
          <cell r="E79" t="str">
            <v>Casa Grande</v>
          </cell>
          <cell r="F79" t="str">
            <v>Persona</v>
          </cell>
          <cell r="G79" t="str">
            <v>Anderson Jesús Rondón Ferrel</v>
          </cell>
          <cell r="H79" t="str">
            <v>Campo</v>
          </cell>
          <cell r="I79" t="str">
            <v>Campo Casa Grande 5</v>
          </cell>
          <cell r="J79" t="str">
            <v>División Farías</v>
          </cell>
          <cell r="K79" t="str">
            <v>Operario de campo</v>
          </cell>
          <cell r="O79" t="str">
            <v>------------</v>
          </cell>
          <cell r="R79" t="str">
            <v>El operario de campo, Sr. Anderson Jesús Rondón Ferrel, edad: 23 años, contrato agrario, Sección: División Farías - Anexo Ticmar Veracruz; luego de haber realizado el carguío de hoja de caña (paja) dentro de un camión, se aprestó a ubicarse en el interior del mismo, sentándose en la entrada posterior de éste, colocando su mano derecha en la parte baja del marco del portón del camión; es en esas circunstancias que al avanzar el camión y debido al movimiento de éste, la puerta se cerró aprisionando el tercer dedo de su mano, causándole una herida con sangrado.</v>
          </cell>
          <cell r="S79" t="str">
            <v>Se trasladó al trabajador accidentado a EsSalud Chocope.
Se le dio charla sobre: Peligros y riesgos en campo y trabajo en equipo</v>
          </cell>
          <cell r="Z79" t="str">
            <v>Contusión 3er dedo de la mano derecha</v>
          </cell>
          <cell r="AC79">
            <v>2</v>
          </cell>
          <cell r="AE79" t="str">
            <v>Médico: Dr. Walter Sánchez Fernandez</v>
          </cell>
        </row>
        <row r="80">
          <cell r="A80">
            <v>71</v>
          </cell>
          <cell r="B80" t="str">
            <v>Accidente de trabajo</v>
          </cell>
          <cell r="C80">
            <v>41303</v>
          </cell>
          <cell r="D80">
            <v>0.5</v>
          </cell>
          <cell r="E80" t="str">
            <v>Casa Grande</v>
          </cell>
          <cell r="F80" t="str">
            <v>Persona</v>
          </cell>
          <cell r="G80" t="str">
            <v>Segundo Javier Malaver Navarrete</v>
          </cell>
          <cell r="H80" t="str">
            <v>Campo</v>
          </cell>
          <cell r="I80" t="str">
            <v>Campo Estancia</v>
          </cell>
          <cell r="J80" t="str">
            <v>División Farías</v>
          </cell>
          <cell r="K80" t="str">
            <v>Operario de campo</v>
          </cell>
          <cell r="O80" t="str">
            <v>------------</v>
          </cell>
          <cell r="R80" t="str">
            <v>El operario de campo, Sr. Segundo Javier Malaver Navarrete, edad: 46 años, contrato agrario, Sección: División Farías-Anexo Chuin; se encontraba realizando labores de riego cuando al observar que el encause de agua de una acequia se estaba desviando, procedió a armar una tapa, agachándose para recoger un palo de 4 m., es en esas circunstancias que al querer levantarse sintió un fuerte dolor en la cintura que le impidió seguir con sus labores.</v>
          </cell>
          <cell r="S80" t="str">
            <v>Se inició con el proceso de investigación del incidente para identificar las causas de lo ocurrido y establecer las acciones correctivas.</v>
          </cell>
          <cell r="Z80" t="str">
            <v>Lumbalgia</v>
          </cell>
          <cell r="AC80">
            <v>2</v>
          </cell>
          <cell r="AE80" t="str">
            <v>El señor fue por sus propios medios; constatando el accidente a través de su Mayordomo, Sr. Erasmo Gutierrez.
El trabajador se dirigió por sus propios medios a EsSalud Chocope.
Médico: Dr. José Carranza Castillo</v>
          </cell>
        </row>
        <row r="81">
          <cell r="A81">
            <v>72</v>
          </cell>
          <cell r="B81" t="str">
            <v>Accidente de trabajo</v>
          </cell>
          <cell r="C81">
            <v>30</v>
          </cell>
          <cell r="D81">
            <v>0.625</v>
          </cell>
          <cell r="E81" t="str">
            <v>Manpower</v>
          </cell>
          <cell r="F81" t="str">
            <v>Persona</v>
          </cell>
          <cell r="G81" t="str">
            <v>Luis Alberto Chuquipoma León</v>
          </cell>
          <cell r="H81" t="str">
            <v>Seguridad Industrial</v>
          </cell>
          <cell r="I81" t="str">
            <v>Oficina de ingenieros de turno -2do nivel Fabrica</v>
          </cell>
          <cell r="J81" t="str">
            <v>Dpto. Seguridad e Higiene Industrial</v>
          </cell>
          <cell r="K81" t="str">
            <v>Operario de limpieza</v>
          </cell>
          <cell r="R81" t="str">
            <v>El operario de limpieza, Sr. Luis Alberto Chuquipoma León, edad: 47 años, Service: Manpower; se encontraba realizando el aseo de los servicios higiénicos de los ingenieros de turno de fábrica; es en esas circunstancias que el Sr. Chuquipoma al realizar la limpieza del lavatorio sin hacer uso de sus guantes correspondientes, topó con su mano derecha una astilla de vidrio transparente, provocándole esto una herida cortante en el dedo medio.</v>
          </cell>
          <cell r="AE81" t="str">
            <v>El trabajador se dirigió por sus propios medios a EsSalud Casa Grande.
Diagnóstico: Herida cortante en dedo medio de mano derecha.
Médico: Dr. Javier Acuña Ojeda
Reposo: 2 días
Inspector Ricardo de la Cruz Paredes</v>
          </cell>
        </row>
        <row r="82">
          <cell r="A82">
            <v>73</v>
          </cell>
          <cell r="B82" t="str">
            <v>Accidente de trabajo</v>
          </cell>
          <cell r="C82">
            <v>41304</v>
          </cell>
          <cell r="D82">
            <v>0.45833333333333331</v>
          </cell>
          <cell r="E82" t="str">
            <v>Casa Grande</v>
          </cell>
          <cell r="F82" t="str">
            <v>Persona</v>
          </cell>
          <cell r="G82" t="str">
            <v>Perci Sánchez Castillo</v>
          </cell>
          <cell r="H82" t="str">
            <v>Servicios Agrícolas</v>
          </cell>
          <cell r="I82" t="str">
            <v>Taller de Mantenimiento Mecánico Pozos</v>
          </cell>
          <cell r="J82" t="str">
            <v>División Mantenimiento de Pozos</v>
          </cell>
          <cell r="K82" t="str">
            <v>Electricista</v>
          </cell>
          <cell r="O82" t="str">
            <v>------------</v>
          </cell>
          <cell r="R82" t="str">
            <v>El Sr. Perci Sánchez Castillo, edad: 40 años, contrato agrario, División Mantenimiento de Pozos, se encontraba realizando la labor de embones, consistente en la expansión del diámetro de una tubería de PVC con la ayuda de un tubo de fierro caliente el cual es introducido dentro de la tubería; es en esas circunstancias que luego de enfriarse ambos tubos procedió a retirarlos colocando una abrazadera en el tubo de fierro para poder empujar la tubería de PVC; por lo que al querer golpear la abrazadera con la ayuda de un cincel y un martillo, el Sr. Sánchez asestó mal, desviando el martillo e impactando en el dedo pulgar de su mano izquierda, ocasionándole una pequeña herida contusa.</v>
          </cell>
          <cell r="S82" t="str">
            <v>Se inició el proceso de investigación del incidente para determinar las causas que lo generaron y establecer las acciones correctivas.</v>
          </cell>
          <cell r="Z82" t="str">
            <v>Contusión en dedo de mano izquierda</v>
          </cell>
          <cell r="AC82">
            <v>2</v>
          </cell>
          <cell r="AE82" t="str">
            <v>Accidente no reportado, se registró en el informe diario el día 31/01 a las 10:30 horas; constatando el accidente a través de dos testigos.
El trabajador se dirigió por sus propios medios a EsSalud Casa Grande
Médico: Dr. José Carranza Castillo</v>
          </cell>
        </row>
        <row r="83">
          <cell r="A83">
            <v>74</v>
          </cell>
          <cell r="B83" t="str">
            <v>Enfermedad</v>
          </cell>
          <cell r="C83">
            <v>40939</v>
          </cell>
          <cell r="D83">
            <v>0.4513888888888889</v>
          </cell>
          <cell r="E83" t="str">
            <v>Casa Grande</v>
          </cell>
          <cell r="F83" t="str">
            <v>Persona</v>
          </cell>
          <cell r="G83" t="str">
            <v>Daniel Llanos Galarce</v>
          </cell>
          <cell r="H83" t="str">
            <v xml:space="preserve">Campo </v>
          </cell>
          <cell r="I83" t="str">
            <v>Campo Bolívar</v>
          </cell>
          <cell r="J83" t="str">
            <v>División Casa Grande</v>
          </cell>
          <cell r="K83" t="str">
            <v>Operario de campo</v>
          </cell>
          <cell r="R83" t="str">
            <v>El operario de campo, Sr. Daniel Llanos Galarce, edad: 42 años, contrato agrario, Sección: División Casa Grande; presentaba fuerte dolor estomacal.</v>
          </cell>
          <cell r="S83" t="str">
            <v>Se trasladó al trabajador a EsSalud  Casa Grande.</v>
          </cell>
          <cell r="T83" t="str">
            <v>Enfermedad</v>
          </cell>
          <cell r="AE83" t="str">
            <v>Diagnostico: Gastritis crónica reagudizada.
Médico: Dr. Ronald Cortez Cochayalle
Reposo: 2 días
Inspector: Elvis Quiroz Chuquipoma</v>
          </cell>
        </row>
        <row r="84">
          <cell r="A84">
            <v>75</v>
          </cell>
          <cell r="B84" t="str">
            <v>Enfermedad</v>
          </cell>
          <cell r="C84">
            <v>40939</v>
          </cell>
          <cell r="D84">
            <v>0.57291666666666663</v>
          </cell>
          <cell r="E84" t="str">
            <v>Casa Grande</v>
          </cell>
          <cell r="F84" t="str">
            <v>Persona</v>
          </cell>
          <cell r="G84" t="str">
            <v>Alex Santiago Llaxacondor</v>
          </cell>
          <cell r="H84" t="str">
            <v>Recursos Humanos</v>
          </cell>
          <cell r="I84" t="str">
            <v>Oficina de SSO&amp;PA</v>
          </cell>
          <cell r="J84" t="str">
            <v>Dpto. Seguridad e Higiene Industrial</v>
          </cell>
          <cell r="K84" t="str">
            <v>Practicante</v>
          </cell>
          <cell r="R84" t="str">
            <v>El practicante, Alex Santiago Llaxacondor, edad: 24 años, Sección Dpto. Seguridad, Salud Ocupacional y Protección Ambiental; presentaba enrojecimiento en la cara y cuerpo.</v>
          </cell>
          <cell r="S84" t="str">
            <v>Se trasladó a la Clínica Sánchez Ferrer de Chocope.</v>
          </cell>
          <cell r="T84" t="str">
            <v>Enfermedad</v>
          </cell>
          <cell r="AE84" t="str">
            <v>Diagnostico: Cuadro Alérgico
Médico: Marvin Cerdán Camacho
Reposo: 2 días
Inspector: Roberto Pinedo León</v>
          </cell>
        </row>
        <row r="85">
          <cell r="A85">
            <v>76</v>
          </cell>
          <cell r="B85" t="str">
            <v>Accidente de trabajo</v>
          </cell>
          <cell r="C85">
            <v>40939</v>
          </cell>
          <cell r="D85">
            <v>0.71875</v>
          </cell>
          <cell r="E85" t="str">
            <v>Casa Grande</v>
          </cell>
          <cell r="F85" t="str">
            <v>Persona</v>
          </cell>
          <cell r="G85" t="str">
            <v>Kevin Mantilla Vilca</v>
          </cell>
          <cell r="H85" t="str">
            <v>Producción</v>
          </cell>
          <cell r="I85" t="str">
            <v>Trapiches</v>
          </cell>
          <cell r="J85" t="str">
            <v>Dpto. Trapiche</v>
          </cell>
          <cell r="K85" t="str">
            <v>Soldador</v>
          </cell>
          <cell r="O85" t="str">
            <v>------------</v>
          </cell>
          <cell r="R85" t="str">
            <v>El soldador, Sr. Kevin Mantilla Vilca, edad: 23 años, contrato agrario, Sección: Dpto. Trapiches, se encontraba realizando la limpieza de un porta equipo de oxicorte utilizando para esto un trapo industrial el cual había impregnado con thinner previamente; es en esas circunstancias que al sacudir el trapo, algunas partículas de thinner impactaron en su rostro, ingresándole en el ojo derecho, produciéndole enrojecimiento y ardor.</v>
          </cell>
          <cell r="S85" t="str">
            <v>Se trasladó al trabajador a EsSalud  Casa Grande
Se sensibilizó al trabajador, dándole charla sobre: Importancia en el uso de Epp.</v>
          </cell>
          <cell r="Z85" t="str">
            <v>Conjuntivitis química</v>
          </cell>
          <cell r="AC85">
            <v>2</v>
          </cell>
          <cell r="AE85" t="str">
            <v>Médico: Dr. Carlos Santillán Pinto</v>
          </cell>
        </row>
        <row r="86">
          <cell r="A86">
            <v>77</v>
          </cell>
          <cell r="B86" t="str">
            <v>Enfermedad</v>
          </cell>
          <cell r="C86">
            <v>40939</v>
          </cell>
          <cell r="D86">
            <v>0.87847222222222221</v>
          </cell>
          <cell r="E86" t="str">
            <v>Manpower</v>
          </cell>
          <cell r="F86" t="str">
            <v>Persona</v>
          </cell>
          <cell r="G86" t="str">
            <v>Ramiro Guzmán Mostacero</v>
          </cell>
          <cell r="H86" t="str">
            <v>Producción</v>
          </cell>
          <cell r="I86" t="str">
            <v>Lavaderos</v>
          </cell>
          <cell r="J86" t="str">
            <v>Dpto. Lavadero y Difusor</v>
          </cell>
          <cell r="K86" t="str">
            <v>Limpiador de carretas</v>
          </cell>
          <cell r="R86" t="str">
            <v>El limpiador de carretas, Sr. Ramiro Guzmán Mostacero, edad: 24 años, Service: Manpower, Sección: Dpto. Lavadero y Difusor; presentaba cólicos abdominales, vómitos y mareos.</v>
          </cell>
          <cell r="S86" t="str">
            <v>Se trasladó al trabajador a EsSalud  Casa Grande.</v>
          </cell>
          <cell r="T86" t="str">
            <v>Enfermedad</v>
          </cell>
          <cell r="AE86" t="str">
            <v>Diagnostico: Dolor Abdominal
Médico: Dr. Domingo Zavala Cruzado
Inspector: Juan Coronel Paredes</v>
          </cell>
        </row>
        <row r="87">
          <cell r="C87">
            <v>41306</v>
          </cell>
          <cell r="D87">
            <v>0.78125</v>
          </cell>
          <cell r="E87" t="str">
            <v>Produccion</v>
          </cell>
          <cell r="F87" t="str">
            <v>Lavaderos</v>
          </cell>
          <cell r="G87" t="str">
            <v>Enfermedad</v>
          </cell>
          <cell r="H87" t="str">
            <v>El Supervisor de lavaderos Sr.Gonzales Delgado Angel de 43  años de edad , Estable Sección : Lavaderos  presentaba fuertes dolores en la rodilla izquierda.</v>
          </cell>
          <cell r="I87" t="str">
            <v>Se trasladó al trabajador accidentado a EsSalud Casa Grande.</v>
          </cell>
          <cell r="J87" t="str">
            <v>Atendido por : Dr.Adrian Rojas Vergara
Diagnostico: Inflamacion de ligamentos
Retornó a laborar</v>
          </cell>
        </row>
        <row r="88">
          <cell r="C88">
            <v>41307</v>
          </cell>
          <cell r="D88">
            <v>0.44791666666666669</v>
          </cell>
          <cell r="E88" t="str">
            <v>Producción</v>
          </cell>
          <cell r="F88" t="str">
            <v>Taller de maestranza</v>
          </cell>
          <cell r="G88" t="str">
            <v>Accidente de Trabajo</v>
          </cell>
          <cell r="H88" t="str">
            <v xml:space="preserve">El soldador,  Sr. Carlos Segundo Roncal León, edad: 37 años de edad, contrato agrario, Sección: Dpto. Maestranza; se disponía a bajar de la tornamesa cuando resbaló; es en esas circunstancias que el Sr. Roncal para evitar caer con fuerza, se cogió del lado izquierdo de tornamesa, llegando a golpearse la rodilla izquierda en el filo de un fierro. </v>
          </cell>
          <cell r="I88" t="str">
            <v>Se  estabilizó al trabajador accidentado, trasladándolo a EsSalud Casa Grande.
Se dio charla de sobre: Peligros y riesgos en el puesto de trabajo.
Se inició con el proceso de investigación del incidente para identificar las causas de lo ocurrido y establecer las acciones correctivas.</v>
          </cell>
          <cell r="J88" t="str">
            <v>Diagnostico: Contusión en rodilla izquierda
Médico: Dr. Adrián Rojas Velgar
Reposo: 02 días
Inspector: Gerson Marreros Gonzales</v>
          </cell>
        </row>
        <row r="89">
          <cell r="C89">
            <v>41307</v>
          </cell>
          <cell r="D89">
            <v>0.48958333333333331</v>
          </cell>
          <cell r="E89" t="str">
            <v>Producción</v>
          </cell>
          <cell r="F89" t="str">
            <v>Lavadero y Difusor</v>
          </cell>
          <cell r="G89" t="str">
            <v>Incendio</v>
          </cell>
          <cell r="H89" t="str">
            <v>La Empresa Contratista CISAC se encontraba colocando una  plataforma de fierro a la estructura metálica que soportan las tuberías de vapor y jugo caliente sobre la cubierta de los molinos BMA, realizando trabajos en caliente sin haber tomado antes las precauciones del caso, ya que la cubierta de calaminas se encontraba con presencia de bagacillo, el cual ante el contacto con las chispas incandescentes producto de los trabajos de soldadura, ocasionó que éste se prendiera y se produjera un amago de incendio, que ante la presencia de fuertes vientos no se pudo controlar a tiempo, convirtiéndose en un incendio de poca proporción.
Hora de inicio-término: 11:45 - 13:00</v>
          </cell>
          <cell r="I89" t="str">
            <v>Se controló con el apoyo de personal de la Brigada contra incendio, personal de CISAC y del molino BMA; utilizando 04 extintores de PQS y 5 mangas contra incendios.</v>
          </cell>
          <cell r="J89" t="str">
            <v>Inspector: Roberto Bardales Sánchez</v>
          </cell>
        </row>
      </sheetData>
      <sheetData sheetId="2">
        <row r="9">
          <cell r="C9" t="str">
            <v>Cantidad</v>
          </cell>
        </row>
      </sheetData>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 mes"/>
      <sheetName val="GFD-CRUD REAL"/>
      <sheetName val="GFD-COC REAL "/>
      <sheetName val="TL SAL-REAL"/>
      <sheetName val="AP TOM REAL "/>
      <sheetName val="OVAL TOM REAL"/>
      <sheetName val="GRATED A&amp;S"/>
      <sheetName val="TALL GRATED"/>
      <sheetName val="RES OP-PRO-CONS"/>
      <sheetName val="RES OP-PRO-CONS MES"/>
      <sheetName val="DET-CRU"/>
      <sheetName val="DET-COC"/>
      <sheetName val="RES OP-MANT-CONS"/>
      <sheetName val="RES OP-MANT-MES"/>
      <sheetName val="DET-MANTC "/>
      <sheetName val="RES OP-ASECAL-CONS"/>
      <sheetName val="RES OP-ASECAL-MES"/>
      <sheetName val="det-CALC"/>
      <sheetName val="ADM-CON"/>
      <sheetName val="ADM-MES"/>
      <sheetName val="det-adm"/>
      <sheetName val="IIC CONS (2)"/>
      <sheetName val="IIC-MES"/>
      <sheetName val="det-IIC"/>
      <sheetName val="RESUMEN"/>
      <sheetName val="RESUMEN MES"/>
    </sheetNames>
    <sheetDataSet>
      <sheetData sheetId="0"/>
      <sheetData sheetId="1"/>
      <sheetData sheetId="2"/>
      <sheetData sheetId="3"/>
      <sheetData sheetId="4"/>
      <sheetData sheetId="5"/>
      <sheetData sheetId="6"/>
      <sheetData sheetId="7"/>
      <sheetData sheetId="8"/>
      <sheetData sheetId="9"/>
      <sheetData sheetId="10">
        <row r="14">
          <cell r="D14">
            <v>8101.5899999999992</v>
          </cell>
        </row>
      </sheetData>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rio"/>
    </sheetNames>
    <sheetDataSet>
      <sheetData sheetId="0" refreshError="1">
        <row r="17">
          <cell r="C17">
            <v>0.6</v>
          </cell>
          <cell r="D17">
            <v>0.89</v>
          </cell>
        </row>
        <row r="18">
          <cell r="C18">
            <v>0.85</v>
          </cell>
          <cell r="D18">
            <v>1.47</v>
          </cell>
        </row>
        <row r="19">
          <cell r="C19">
            <v>0.43</v>
          </cell>
          <cell r="D19">
            <v>0.67</v>
          </cell>
        </row>
        <row r="20">
          <cell r="C20">
            <v>1.1000000000000001</v>
          </cell>
          <cell r="D20">
            <v>2.15</v>
          </cell>
        </row>
        <row r="21">
          <cell r="C21">
            <v>0.57999999999999996</v>
          </cell>
          <cell r="D21">
            <v>1.07</v>
          </cell>
        </row>
        <row r="25">
          <cell r="C25">
            <v>1.2</v>
          </cell>
          <cell r="D25">
            <v>4.24</v>
          </cell>
        </row>
        <row r="26">
          <cell r="C26">
            <v>0.73</v>
          </cell>
          <cell r="D26">
            <v>1.1200000000000001</v>
          </cell>
        </row>
        <row r="27">
          <cell r="C27">
            <v>1.25</v>
          </cell>
          <cell r="D27">
            <v>1.91</v>
          </cell>
        </row>
        <row r="28">
          <cell r="C28">
            <v>0.87</v>
          </cell>
          <cell r="D28">
            <v>1.43</v>
          </cell>
        </row>
        <row r="29">
          <cell r="C29">
            <v>0.33</v>
          </cell>
          <cell r="D29">
            <v>0.84</v>
          </cell>
        </row>
        <row r="30">
          <cell r="C30">
            <v>0.43</v>
          </cell>
          <cell r="D30">
            <v>1.03</v>
          </cell>
        </row>
        <row r="34">
          <cell r="C34">
            <v>1.05</v>
          </cell>
          <cell r="D34">
            <v>1.91</v>
          </cell>
        </row>
        <row r="35">
          <cell r="C35">
            <v>0.88</v>
          </cell>
          <cell r="D35">
            <v>1.34</v>
          </cell>
        </row>
        <row r="36">
          <cell r="C36">
            <v>0.95</v>
          </cell>
          <cell r="D36">
            <v>1.73</v>
          </cell>
        </row>
        <row r="40">
          <cell r="C40">
            <v>4.57</v>
          </cell>
          <cell r="D40">
            <v>5.96</v>
          </cell>
        </row>
        <row r="41">
          <cell r="C41">
            <v>1.2</v>
          </cell>
          <cell r="D41">
            <v>1.69</v>
          </cell>
        </row>
        <row r="42">
          <cell r="C42">
            <v>1.52</v>
          </cell>
          <cell r="D42">
            <v>3.25</v>
          </cell>
        </row>
        <row r="43">
          <cell r="C43">
            <v>1.63</v>
          </cell>
          <cell r="D43">
            <v>2.0499999999999998</v>
          </cell>
        </row>
        <row r="44">
          <cell r="C44">
            <v>0.57999999999999996</v>
          </cell>
          <cell r="D44">
            <v>1.02</v>
          </cell>
        </row>
        <row r="45">
          <cell r="C45">
            <v>4.25</v>
          </cell>
          <cell r="D45">
            <v>5.25</v>
          </cell>
        </row>
        <row r="46">
          <cell r="C46">
            <v>0.59</v>
          </cell>
          <cell r="D46">
            <v>0.89</v>
          </cell>
        </row>
        <row r="47">
          <cell r="C47">
            <v>0.44</v>
          </cell>
          <cell r="D47">
            <v>0.91</v>
          </cell>
        </row>
        <row r="48">
          <cell r="C48">
            <v>0.54</v>
          </cell>
          <cell r="D48">
            <v>0.91</v>
          </cell>
        </row>
        <row r="49">
          <cell r="C49">
            <v>0.83</v>
          </cell>
          <cell r="D49">
            <v>0.78</v>
          </cell>
        </row>
        <row r="50">
          <cell r="C50">
            <v>1.54</v>
          </cell>
          <cell r="D50">
            <v>3.19</v>
          </cell>
        </row>
        <row r="54">
          <cell r="C54">
            <v>7</v>
          </cell>
          <cell r="D54">
            <v>10.44</v>
          </cell>
        </row>
        <row r="56">
          <cell r="C56">
            <v>4.95</v>
          </cell>
          <cell r="D56">
            <v>9</v>
          </cell>
        </row>
        <row r="57">
          <cell r="C57" t="str">
            <v xml:space="preserve"> ...</v>
          </cell>
          <cell r="D57">
            <v>10.47</v>
          </cell>
        </row>
        <row r="58">
          <cell r="C58">
            <v>6.25</v>
          </cell>
          <cell r="D58" t="str">
            <v>...</v>
          </cell>
        </row>
        <row r="59">
          <cell r="C59" t="str">
            <v>...</v>
          </cell>
          <cell r="D59">
            <v>14.48</v>
          </cell>
        </row>
        <row r="60">
          <cell r="C60" t="str">
            <v>...</v>
          </cell>
          <cell r="D60">
            <v>8.81</v>
          </cell>
        </row>
        <row r="61">
          <cell r="C61" t="str">
            <v>...</v>
          </cell>
          <cell r="D61">
            <v>6.99</v>
          </cell>
        </row>
        <row r="62">
          <cell r="C62" t="str">
            <v>...</v>
          </cell>
          <cell r="D62">
            <v>7.98</v>
          </cell>
        </row>
        <row r="63">
          <cell r="C63">
            <v>3.72</v>
          </cell>
          <cell r="D63">
            <v>5.17</v>
          </cell>
        </row>
        <row r="64">
          <cell r="C64">
            <v>2.95</v>
          </cell>
          <cell r="D64">
            <v>3.31</v>
          </cell>
        </row>
        <row r="65">
          <cell r="C65" t="str">
            <v>...</v>
          </cell>
          <cell r="D65">
            <v>3.28</v>
          </cell>
        </row>
        <row r="69">
          <cell r="C69">
            <v>2.83</v>
          </cell>
          <cell r="D69">
            <v>3.48</v>
          </cell>
        </row>
        <row r="70">
          <cell r="C70">
            <v>3.66</v>
          </cell>
          <cell r="D70">
            <v>4.04</v>
          </cell>
        </row>
        <row r="71">
          <cell r="C71">
            <v>1.39</v>
          </cell>
          <cell r="D71">
            <v>1.92</v>
          </cell>
        </row>
        <row r="72">
          <cell r="C72">
            <v>3.22</v>
          </cell>
          <cell r="D72">
            <v>3.54</v>
          </cell>
        </row>
        <row r="73">
          <cell r="C73">
            <v>1.46</v>
          </cell>
          <cell r="D73">
            <v>1.92</v>
          </cell>
        </row>
        <row r="74">
          <cell r="C74">
            <v>1.25</v>
          </cell>
          <cell r="D74">
            <v>1.7</v>
          </cell>
        </row>
        <row r="75">
          <cell r="C75">
            <v>1.97</v>
          </cell>
          <cell r="D75">
            <v>2.46</v>
          </cell>
        </row>
        <row r="76">
          <cell r="C76">
            <v>2.9</v>
          </cell>
          <cell r="D76">
            <v>3.23</v>
          </cell>
        </row>
        <row r="77">
          <cell r="C77">
            <v>1.88</v>
          </cell>
          <cell r="D77">
            <v>1.99</v>
          </cell>
        </row>
        <row r="78">
          <cell r="C78">
            <v>1.87</v>
          </cell>
          <cell r="D78">
            <v>1.91</v>
          </cell>
        </row>
        <row r="79">
          <cell r="C79">
            <v>1.79</v>
          </cell>
          <cell r="D79">
            <v>2.16</v>
          </cell>
        </row>
        <row r="85">
          <cell r="C85">
            <v>3.68</v>
          </cell>
          <cell r="D85">
            <v>4.28</v>
          </cell>
        </row>
        <row r="86">
          <cell r="C86">
            <v>2.16</v>
          </cell>
          <cell r="D86">
            <v>2.74</v>
          </cell>
        </row>
        <row r="87">
          <cell r="C87">
            <v>2.12</v>
          </cell>
          <cell r="D87">
            <v>2.91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 mes"/>
      <sheetName val="GFD-CRUD REAL"/>
      <sheetName val="GFD-COC REAL "/>
      <sheetName val="TL SAL-REAL"/>
      <sheetName val="AP TOM REAL "/>
      <sheetName val="OVAL TOM REAL"/>
      <sheetName val="GRATED A&amp;S"/>
      <sheetName val="TALL GRATED"/>
      <sheetName val="RES OP-PRO-CONS"/>
      <sheetName val="RES OP-PRO-CONS MES"/>
      <sheetName val="DET-CRU"/>
      <sheetName val="DET-COC"/>
      <sheetName val="RES OP-MANT-CONS"/>
      <sheetName val="RES OP-MANT-MES"/>
      <sheetName val="DET-MANTC "/>
      <sheetName val="RES OP-ASECAL-CONS"/>
      <sheetName val="RES OP-ASECAL-MES"/>
      <sheetName val="det-CALC"/>
      <sheetName val="ADM-CON"/>
      <sheetName val="ADM-MES"/>
      <sheetName val="det-adm"/>
      <sheetName val="IIC CONS (2)"/>
      <sheetName val="IIC-MES"/>
      <sheetName val="det-IIC"/>
      <sheetName val="RESUMEN"/>
      <sheetName val="RESUMEN MES"/>
    </sheetNames>
    <sheetDataSet>
      <sheetData sheetId="0"/>
      <sheetData sheetId="1"/>
      <sheetData sheetId="2"/>
      <sheetData sheetId="3"/>
      <sheetData sheetId="4"/>
      <sheetData sheetId="5"/>
      <sheetData sheetId="6"/>
      <sheetData sheetId="7"/>
      <sheetData sheetId="8"/>
      <sheetData sheetId="9"/>
      <sheetData sheetId="10"/>
      <sheetData sheetId="11" refreshError="1">
        <row r="15">
          <cell r="D15">
            <v>8755.2549999999992</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sheetName val="indice"/>
      <sheetName val="A - 1"/>
      <sheetName val="A - 2"/>
      <sheetName val="A - 3.1"/>
      <sheetName val="A - 3.2"/>
      <sheetName val="A - 4.1"/>
      <sheetName val="A - 4.2"/>
      <sheetName val="A - 5"/>
      <sheetName val="A - 6"/>
      <sheetName val="A - 7.1"/>
      <sheetName val="A - 7.3"/>
      <sheetName val="A - 7.4"/>
      <sheetName val="A - 9"/>
      <sheetName val="A - 14"/>
      <sheetName val="A - 15.1"/>
      <sheetName val="A - 15.2"/>
      <sheetName val="A - 16"/>
      <sheetName val="A - 17"/>
      <sheetName val="A - 18"/>
      <sheetName val="A - 19"/>
      <sheetName val="A - 20.1"/>
      <sheetName val="A - 20.2"/>
      <sheetName val="A - 21"/>
      <sheetName val="A - 22.1"/>
      <sheetName val="A - 22.2"/>
      <sheetName val="A - 22.3"/>
      <sheetName val="B - 1"/>
      <sheetName val="B - 2"/>
      <sheetName val="B - 3"/>
      <sheetName val="B - 5"/>
      <sheetName val="B - 6"/>
      <sheetName val="B - 7"/>
      <sheetName val="C - 1"/>
      <sheetName val=" C - 2"/>
      <sheetName val="C - 3.1"/>
      <sheetName val="C - 3.2"/>
      <sheetName val="C - 3.3"/>
      <sheetName val="C - 4.1"/>
      <sheetName val="C - 4.2"/>
      <sheetName val="C - 5 .1"/>
      <sheetName val="C - 5.2"/>
      <sheetName val="C - 6.1"/>
      <sheetName val="C - 6.2"/>
      <sheetName val="C - 7"/>
      <sheetName val="Anexo1"/>
      <sheetName val="Anexo2"/>
      <sheetName val="Anexo3"/>
      <sheetName val="Anexo4"/>
      <sheetName val="Anexo5"/>
      <sheetName val="Anexo6"/>
      <sheetName val="Anexo7"/>
      <sheetName val="Anexo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a Grande"/>
      <sheetName val="Roma"/>
      <sheetName val="Sausal"/>
      <sheetName val="Farias"/>
      <sheetName val="PagA 7.2"/>
      <sheetName val="PagA 8"/>
      <sheetName val="PagA 10"/>
      <sheetName val="PagA 11"/>
      <sheetName val="PagA 12.1"/>
      <sheetName val="PagA 12.2"/>
      <sheetName val="Pag A 13"/>
      <sheetName val="Control"/>
      <sheetName val="datsal"/>
    </sheetNames>
    <sheetDataSet>
      <sheetData sheetId="0"/>
      <sheetData sheetId="1"/>
      <sheetData sheetId="2" refreshError="1">
        <row r="2">
          <cell r="A2" t="str">
            <v>Nº</v>
          </cell>
          <cell r="B2" t="str">
            <v>CAMPO</v>
          </cell>
          <cell r="C2" t="str">
            <v>VARIEDAD</v>
          </cell>
          <cell r="D2" t="str">
            <v>CORTE</v>
          </cell>
          <cell r="E2" t="str">
            <v>EDAD</v>
          </cell>
          <cell r="F2" t="str">
            <v>HAS</v>
          </cell>
          <cell r="G2" t="str">
            <v>NITROGENO</v>
          </cell>
          <cell r="H2" t="str">
            <v>AGOSTE</v>
          </cell>
        </row>
        <row r="3">
          <cell r="A3">
            <v>1</v>
          </cell>
          <cell r="B3" t="str">
            <v>Caña Dulce</v>
          </cell>
          <cell r="C3" t="str">
            <v>H68</v>
          </cell>
          <cell r="D3">
            <v>1</v>
          </cell>
          <cell r="E3">
            <v>13</v>
          </cell>
          <cell r="F3">
            <v>51.24</v>
          </cell>
          <cell r="G3">
            <v>180</v>
          </cell>
        </row>
        <row r="4">
          <cell r="A4">
            <v>2</v>
          </cell>
          <cell r="B4" t="str">
            <v>Cafetal I</v>
          </cell>
          <cell r="C4" t="str">
            <v>H32</v>
          </cell>
          <cell r="D4">
            <v>4</v>
          </cell>
          <cell r="E4">
            <v>12</v>
          </cell>
          <cell r="F4">
            <v>109.34</v>
          </cell>
          <cell r="G4">
            <v>0</v>
          </cell>
        </row>
        <row r="5">
          <cell r="A5">
            <v>3</v>
          </cell>
          <cell r="B5" t="str">
            <v>Huabal</v>
          </cell>
          <cell r="C5" t="str">
            <v>H32</v>
          </cell>
          <cell r="D5">
            <v>6</v>
          </cell>
          <cell r="E5">
            <v>12</v>
          </cell>
          <cell r="F5">
            <v>45.62</v>
          </cell>
          <cell r="G5">
            <v>0</v>
          </cell>
        </row>
        <row r="6">
          <cell r="A6">
            <v>4</v>
          </cell>
          <cell r="B6" t="str">
            <v>Plan II</v>
          </cell>
          <cell r="C6" t="str">
            <v>H68</v>
          </cell>
          <cell r="D6">
            <v>2</v>
          </cell>
          <cell r="E6">
            <v>11</v>
          </cell>
          <cell r="F6">
            <v>79.69</v>
          </cell>
          <cell r="G6">
            <v>180</v>
          </cell>
        </row>
        <row r="7">
          <cell r="A7">
            <v>5</v>
          </cell>
          <cell r="B7" t="str">
            <v>Piedra Molino II</v>
          </cell>
          <cell r="C7" t="str">
            <v>H61</v>
          </cell>
          <cell r="D7">
            <v>1</v>
          </cell>
          <cell r="E7">
            <v>9</v>
          </cell>
          <cell r="F7">
            <v>81.77</v>
          </cell>
          <cell r="G7">
            <v>225</v>
          </cell>
        </row>
        <row r="8">
          <cell r="A8">
            <v>6</v>
          </cell>
          <cell r="B8" t="str">
            <v>Plan I</v>
          </cell>
          <cell r="C8" t="str">
            <v>H61</v>
          </cell>
          <cell r="D8">
            <v>1</v>
          </cell>
          <cell r="E8">
            <v>8</v>
          </cell>
          <cell r="F8">
            <v>99.7</v>
          </cell>
          <cell r="G8">
            <v>180</v>
          </cell>
        </row>
        <row r="9">
          <cell r="A9">
            <v>7</v>
          </cell>
          <cell r="B9" t="str">
            <v>Tamarindo</v>
          </cell>
          <cell r="C9" t="str">
            <v>Vrs</v>
          </cell>
          <cell r="D9">
            <v>3</v>
          </cell>
          <cell r="E9">
            <v>8</v>
          </cell>
          <cell r="F9">
            <v>80.58</v>
          </cell>
          <cell r="G9">
            <v>180</v>
          </cell>
        </row>
        <row r="10">
          <cell r="A10">
            <v>8</v>
          </cell>
          <cell r="B10" t="str">
            <v>San Antonio I</v>
          </cell>
          <cell r="C10" t="str">
            <v>H32</v>
          </cell>
          <cell r="D10">
            <v>2</v>
          </cell>
          <cell r="E10">
            <v>8</v>
          </cell>
          <cell r="F10">
            <v>36.340000000000003</v>
          </cell>
          <cell r="G10">
            <v>180</v>
          </cell>
        </row>
        <row r="11">
          <cell r="A11">
            <v>9</v>
          </cell>
          <cell r="B11" t="str">
            <v>San Antonio II</v>
          </cell>
          <cell r="C11" t="str">
            <v>H32</v>
          </cell>
          <cell r="D11">
            <v>2</v>
          </cell>
          <cell r="E11">
            <v>7</v>
          </cell>
          <cell r="F11">
            <v>55.09</v>
          </cell>
          <cell r="G11">
            <v>180</v>
          </cell>
        </row>
        <row r="12">
          <cell r="A12">
            <v>10</v>
          </cell>
          <cell r="B12" t="str">
            <v>Cañal</v>
          </cell>
          <cell r="C12" t="str">
            <v>H57</v>
          </cell>
          <cell r="D12">
            <v>7</v>
          </cell>
          <cell r="E12">
            <v>7</v>
          </cell>
          <cell r="F12">
            <v>100.51</v>
          </cell>
          <cell r="G12">
            <v>135</v>
          </cell>
        </row>
        <row r="13">
          <cell r="A13">
            <v>11</v>
          </cell>
          <cell r="B13" t="str">
            <v>Fachén</v>
          </cell>
          <cell r="C13" t="str">
            <v>H32</v>
          </cell>
          <cell r="D13">
            <v>5</v>
          </cell>
          <cell r="E13">
            <v>7</v>
          </cell>
          <cell r="F13">
            <v>119.61</v>
          </cell>
          <cell r="G13">
            <v>0</v>
          </cell>
        </row>
        <row r="14">
          <cell r="A14">
            <v>12</v>
          </cell>
          <cell r="B14" t="str">
            <v>Salinar</v>
          </cell>
          <cell r="C14" t="str">
            <v>Vrs</v>
          </cell>
          <cell r="D14">
            <v>7</v>
          </cell>
          <cell r="E14">
            <v>7</v>
          </cell>
          <cell r="F14">
            <v>47.12</v>
          </cell>
          <cell r="G14">
            <v>0</v>
          </cell>
        </row>
        <row r="15">
          <cell r="A15">
            <v>13</v>
          </cell>
          <cell r="B15" t="str">
            <v>San Jorge II</v>
          </cell>
          <cell r="C15" t="str">
            <v>H32</v>
          </cell>
          <cell r="D15">
            <v>3</v>
          </cell>
          <cell r="E15">
            <v>7</v>
          </cell>
          <cell r="F15">
            <v>25.34</v>
          </cell>
          <cell r="G15">
            <v>0</v>
          </cell>
        </row>
        <row r="16">
          <cell r="A16">
            <v>14</v>
          </cell>
          <cell r="B16" t="str">
            <v>Quemazón I</v>
          </cell>
          <cell r="C16" t="str">
            <v>H61</v>
          </cell>
          <cell r="D16">
            <v>2</v>
          </cell>
          <cell r="E16">
            <v>6</v>
          </cell>
          <cell r="F16">
            <v>114.64</v>
          </cell>
          <cell r="G16">
            <v>180</v>
          </cell>
        </row>
        <row r="17">
          <cell r="A17">
            <v>15</v>
          </cell>
          <cell r="B17" t="str">
            <v>Inca I</v>
          </cell>
          <cell r="C17" t="str">
            <v>H37</v>
          </cell>
          <cell r="D17">
            <v>3</v>
          </cell>
          <cell r="E17">
            <v>6</v>
          </cell>
          <cell r="F17">
            <v>73.09</v>
          </cell>
          <cell r="G17">
            <v>180</v>
          </cell>
        </row>
        <row r="18">
          <cell r="A18">
            <v>16</v>
          </cell>
          <cell r="B18" t="str">
            <v>San Rosario</v>
          </cell>
          <cell r="C18" t="str">
            <v>PCG</v>
          </cell>
          <cell r="D18">
            <v>5</v>
          </cell>
          <cell r="E18">
            <v>5</v>
          </cell>
          <cell r="F18">
            <v>120.72</v>
          </cell>
          <cell r="G18">
            <v>0</v>
          </cell>
        </row>
        <row r="19">
          <cell r="A19">
            <v>17</v>
          </cell>
          <cell r="B19" t="str">
            <v>Cafetal II</v>
          </cell>
          <cell r="C19" t="str">
            <v>PCG</v>
          </cell>
          <cell r="D19">
            <v>5</v>
          </cell>
          <cell r="E19">
            <v>5</v>
          </cell>
          <cell r="F19">
            <v>69.930000000000007</v>
          </cell>
          <cell r="G19">
            <v>0</v>
          </cell>
        </row>
        <row r="20">
          <cell r="A20">
            <v>18</v>
          </cell>
          <cell r="B20" t="str">
            <v>Cafetal II</v>
          </cell>
          <cell r="C20" t="str">
            <v>PCG</v>
          </cell>
          <cell r="D20">
            <v>5</v>
          </cell>
          <cell r="E20">
            <v>5</v>
          </cell>
          <cell r="F20">
            <v>14</v>
          </cell>
          <cell r="G20">
            <v>180</v>
          </cell>
        </row>
        <row r="21">
          <cell r="A21">
            <v>19</v>
          </cell>
          <cell r="B21" t="str">
            <v>Piedra Molino I</v>
          </cell>
          <cell r="C21" t="str">
            <v>H61</v>
          </cell>
          <cell r="D21">
            <v>2</v>
          </cell>
          <cell r="E21">
            <v>4</v>
          </cell>
          <cell r="F21">
            <v>111.23</v>
          </cell>
          <cell r="G21">
            <v>180</v>
          </cell>
        </row>
        <row r="22">
          <cell r="A22">
            <v>20</v>
          </cell>
          <cell r="B22" t="str">
            <v>San Ramón "B"</v>
          </cell>
          <cell r="C22" t="str">
            <v>H32</v>
          </cell>
          <cell r="D22">
            <v>4</v>
          </cell>
          <cell r="E22">
            <v>4</v>
          </cell>
          <cell r="F22">
            <v>115.01</v>
          </cell>
          <cell r="G22">
            <v>0</v>
          </cell>
        </row>
        <row r="23">
          <cell r="A23">
            <v>21</v>
          </cell>
          <cell r="B23" t="str">
            <v>San Francisco I</v>
          </cell>
          <cell r="C23" t="str">
            <v>H32</v>
          </cell>
          <cell r="D23">
            <v>4</v>
          </cell>
          <cell r="E23">
            <v>4</v>
          </cell>
          <cell r="F23">
            <v>97.6</v>
          </cell>
          <cell r="G23">
            <v>0</v>
          </cell>
        </row>
        <row r="24">
          <cell r="A24">
            <v>22</v>
          </cell>
          <cell r="B24" t="str">
            <v>Huáscar II</v>
          </cell>
          <cell r="C24" t="str">
            <v>H57</v>
          </cell>
          <cell r="D24">
            <v>8</v>
          </cell>
          <cell r="E24">
            <v>3</v>
          </cell>
          <cell r="F24">
            <v>69.959999999999994</v>
          </cell>
          <cell r="G24">
            <v>0</v>
          </cell>
        </row>
        <row r="25">
          <cell r="A25">
            <v>23</v>
          </cell>
          <cell r="B25" t="str">
            <v>Pampas I</v>
          </cell>
          <cell r="C25" t="str">
            <v>H57</v>
          </cell>
          <cell r="D25">
            <v>7</v>
          </cell>
          <cell r="E25">
            <v>3</v>
          </cell>
          <cell r="F25">
            <v>99.86</v>
          </cell>
          <cell r="G25">
            <v>0</v>
          </cell>
        </row>
        <row r="26">
          <cell r="A26">
            <v>24</v>
          </cell>
          <cell r="B26" t="str">
            <v>Inca II</v>
          </cell>
          <cell r="C26" t="str">
            <v>H68</v>
          </cell>
          <cell r="D26">
            <v>2</v>
          </cell>
          <cell r="E26">
            <v>3</v>
          </cell>
          <cell r="F26">
            <v>151.11000000000001</v>
          </cell>
          <cell r="G26">
            <v>0</v>
          </cell>
        </row>
        <row r="27">
          <cell r="A27">
            <v>25</v>
          </cell>
          <cell r="B27" t="str">
            <v>Atahualpa I</v>
          </cell>
          <cell r="C27" t="str">
            <v>H61</v>
          </cell>
          <cell r="D27">
            <v>4</v>
          </cell>
          <cell r="E27">
            <v>3</v>
          </cell>
          <cell r="F27">
            <v>97.67</v>
          </cell>
          <cell r="G27">
            <v>0</v>
          </cell>
        </row>
        <row r="28">
          <cell r="A28">
            <v>26</v>
          </cell>
          <cell r="B28" t="str">
            <v>Anderos I</v>
          </cell>
          <cell r="C28" t="str">
            <v>H32</v>
          </cell>
          <cell r="D28">
            <v>2</v>
          </cell>
          <cell r="E28">
            <v>1</v>
          </cell>
          <cell r="F28">
            <v>97.31</v>
          </cell>
          <cell r="G28">
            <v>0</v>
          </cell>
        </row>
        <row r="29">
          <cell r="A29">
            <v>27</v>
          </cell>
          <cell r="B29" t="str">
            <v>San Diego</v>
          </cell>
          <cell r="C29" t="str">
            <v>H57</v>
          </cell>
          <cell r="D29">
            <v>7</v>
          </cell>
          <cell r="E29">
            <v>1</v>
          </cell>
          <cell r="F29">
            <v>123.87</v>
          </cell>
          <cell r="G29">
            <v>0</v>
          </cell>
        </row>
      </sheetData>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 OP-PRO-HAR"/>
      <sheetName val="det-prod"/>
      <sheetName val="RES OP-MANT-HAR"/>
      <sheetName val="det-mant"/>
      <sheetName val="RES OP-ASECAL-har"/>
      <sheetName val="det-CAL"/>
      <sheetName val="RES OP-IIC"/>
      <sheetName val="det-COST"/>
      <sheetName val="RES OP-ADM"/>
      <sheetName val="det-adm"/>
      <sheetName val="RESUMEN"/>
      <sheetName val="CARAT"/>
      <sheetName val="HARINA-REAL"/>
      <sheetName val="GFD-HARI REAL "/>
      <sheetName val="PRODUCC"/>
      <sheetName val="MANT-HAR"/>
      <sheetName val="CALIDAD"/>
      <sheetName val="ADM-HAR"/>
      <sheetName val="IIC-HAR"/>
      <sheetName val="det-II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1"/>
      <sheetName val="SaldosMensualesPorPlantas"/>
      <sheetName val="IndicadorNivelStocks"/>
      <sheetName val="gRAFpRESENTACION"/>
    </sheetNames>
    <sheetDataSet>
      <sheetData sheetId="0">
        <row r="1">
          <cell r="A1" t="str">
            <v>SUM_EXP_1</v>
          </cell>
          <cell r="B1" t="str">
            <v>SUM_EXP_2</v>
          </cell>
          <cell r="C1" t="str">
            <v>SUM_EXP_3</v>
          </cell>
          <cell r="D1" t="str">
            <v>SUM_EXP_4</v>
          </cell>
          <cell r="E1" t="str">
            <v>SUM_EXP_5</v>
          </cell>
          <cell r="F1" t="str">
            <v>SUM_EXP_6</v>
          </cell>
          <cell r="G1" t="str">
            <v>SUM_EXP_7</v>
          </cell>
          <cell r="H1" t="str">
            <v>SUM_EXP_8</v>
          </cell>
          <cell r="I1" t="str">
            <v>SUM_EXP_9</v>
          </cell>
          <cell r="J1" t="str">
            <v>SUM_EXP_10</v>
          </cell>
          <cell r="K1" t="str">
            <v>SUM_EXP_11</v>
          </cell>
          <cell r="L1" t="str">
            <v>SUM_EXP_12</v>
          </cell>
          <cell r="M1" t="str">
            <v>SUM_EXP_13</v>
          </cell>
          <cell r="N1" t="str">
            <v>SUM_EXP_14</v>
          </cell>
          <cell r="O1" t="str">
            <v>SUM_EXP_15</v>
          </cell>
          <cell r="P1" t="str">
            <v>SUM_EXP_16</v>
          </cell>
          <cell r="Q1" t="str">
            <v>SUM_EXP_17</v>
          </cell>
          <cell r="R1" t="str">
            <v>SUM_EXP_18</v>
          </cell>
          <cell r="S1" t="str">
            <v>SUM_EXP_19</v>
          </cell>
          <cell r="T1" t="str">
            <v>SUM_EXP_20</v>
          </cell>
          <cell r="U1" t="str">
            <v>SUM_EXP_21</v>
          </cell>
          <cell r="V1" t="str">
            <v>SUM_EXP_22</v>
          </cell>
          <cell r="W1" t="str">
            <v>SUM_EXP_23</v>
          </cell>
          <cell r="X1" t="str">
            <v>SUM_EXP_24</v>
          </cell>
          <cell r="Y1" t="str">
            <v>UO</v>
          </cell>
        </row>
        <row r="2">
          <cell r="A2">
            <v>3933460.9550999999</v>
          </cell>
          <cell r="B2">
            <v>3655419.5721</v>
          </cell>
          <cell r="C2">
            <v>3985932.2807</v>
          </cell>
          <cell r="D2">
            <v>3771444.0446000001</v>
          </cell>
          <cell r="E2">
            <v>4113665.7074000002</v>
          </cell>
          <cell r="F2">
            <v>3526968.7185999998</v>
          </cell>
          <cell r="G2">
            <v>3576443.9673000001</v>
          </cell>
          <cell r="H2">
            <v>3348284.5767999999</v>
          </cell>
          <cell r="I2">
            <v>3471555.0967000001</v>
          </cell>
          <cell r="J2">
            <v>3342484.9487000001</v>
          </cell>
          <cell r="K2">
            <v>3320801.8382999999</v>
          </cell>
          <cell r="L2">
            <v>2449864.8925999999</v>
          </cell>
          <cell r="M2">
            <v>2489228.1362999999</v>
          </cell>
          <cell r="N2">
            <v>2641070.9959</v>
          </cell>
          <cell r="O2">
            <v>3109627.0849000001</v>
          </cell>
          <cell r="P2">
            <v>2973350.4240999999</v>
          </cell>
          <cell r="Q2">
            <v>2677081.8235999998</v>
          </cell>
          <cell r="R2">
            <v>2976036.534</v>
          </cell>
          <cell r="S2">
            <v>2864911.9569000001</v>
          </cell>
          <cell r="T2">
            <v>2646034.6968999999</v>
          </cell>
          <cell r="U2">
            <v>2462245.0452999999</v>
          </cell>
          <cell r="V2">
            <v>2999227.8207</v>
          </cell>
          <cell r="W2">
            <v>2936733.0482999999</v>
          </cell>
          <cell r="X2">
            <v>2686975.2429999998</v>
          </cell>
          <cell r="Y2" t="str">
            <v>01</v>
          </cell>
        </row>
        <row r="3">
          <cell r="A3">
            <v>0</v>
          </cell>
          <cell r="B3">
            <v>0</v>
          </cell>
          <cell r="C3">
            <v>0</v>
          </cell>
          <cell r="D3">
            <v>6598.1099000000004</v>
          </cell>
          <cell r="E3">
            <v>39220.458899999998</v>
          </cell>
          <cell r="F3">
            <v>23203.9964</v>
          </cell>
          <cell r="G3">
            <v>50033.429400000001</v>
          </cell>
          <cell r="H3">
            <v>33149.625899999999</v>
          </cell>
          <cell r="I3">
            <v>25899.971399999999</v>
          </cell>
          <cell r="J3">
            <v>0</v>
          </cell>
          <cell r="K3">
            <v>0</v>
          </cell>
          <cell r="L3">
            <v>0</v>
          </cell>
          <cell r="M3">
            <v>0</v>
          </cell>
          <cell r="N3">
            <v>0</v>
          </cell>
          <cell r="O3">
            <v>0</v>
          </cell>
          <cell r="P3">
            <v>0</v>
          </cell>
          <cell r="Q3">
            <v>0</v>
          </cell>
          <cell r="R3">
            <v>0</v>
          </cell>
          <cell r="S3">
            <v>0</v>
          </cell>
          <cell r="T3">
            <v>0</v>
          </cell>
          <cell r="U3">
            <v>0</v>
          </cell>
          <cell r="V3">
            <v>0</v>
          </cell>
          <cell r="W3">
            <v>0</v>
          </cell>
          <cell r="X3">
            <v>0</v>
          </cell>
          <cell r="Y3" t="str">
            <v>11</v>
          </cell>
        </row>
        <row r="4">
          <cell r="A4">
            <v>0</v>
          </cell>
          <cell r="B4">
            <v>0</v>
          </cell>
          <cell r="C4">
            <v>12228.512000000001</v>
          </cell>
          <cell r="D4">
            <v>12492.932000000001</v>
          </cell>
          <cell r="E4">
            <v>11039.38</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t="str">
            <v>21</v>
          </cell>
        </row>
        <row r="5">
          <cell r="A5">
            <v>1994411.4227</v>
          </cell>
          <cell r="B5">
            <v>2268687.9408999998</v>
          </cell>
          <cell r="C5">
            <v>2373274.6020999998</v>
          </cell>
          <cell r="D5">
            <v>3060108.7692999998</v>
          </cell>
          <cell r="E5">
            <v>2212418.3872000002</v>
          </cell>
          <cell r="F5">
            <v>2001828.0941999999</v>
          </cell>
          <cell r="G5">
            <v>2162747.8006000002</v>
          </cell>
          <cell r="H5">
            <v>2078073.595</v>
          </cell>
          <cell r="I5">
            <v>2006942.7290000001</v>
          </cell>
          <cell r="J5">
            <v>2179529.6573999999</v>
          </cell>
          <cell r="K5">
            <v>2045457.8033</v>
          </cell>
          <cell r="L5">
            <v>1714232.5922999999</v>
          </cell>
          <cell r="M5">
            <v>1612404.0152</v>
          </cell>
          <cell r="N5">
            <v>1889913.7331000001</v>
          </cell>
          <cell r="O5">
            <v>2145444.3687</v>
          </cell>
          <cell r="P5">
            <v>4497963.2752999999</v>
          </cell>
          <cell r="Q5">
            <v>1990405.8699</v>
          </cell>
          <cell r="R5">
            <v>2258270.6732000001</v>
          </cell>
          <cell r="S5">
            <v>1875624.2250000001</v>
          </cell>
          <cell r="T5">
            <v>1872292.1203999999</v>
          </cell>
          <cell r="U5">
            <v>1882965.4515</v>
          </cell>
          <cell r="V5">
            <v>2262874.4271999998</v>
          </cell>
          <cell r="W5">
            <v>2441976.2025000001</v>
          </cell>
          <cell r="X5">
            <v>2578916.6581000001</v>
          </cell>
          <cell r="Y5" t="str">
            <v>25</v>
          </cell>
        </row>
        <row r="6">
          <cell r="A6">
            <v>2126907.3267999999</v>
          </cell>
          <cell r="B6">
            <v>2564364.7348000002</v>
          </cell>
          <cell r="C6">
            <v>2726165.4911000002</v>
          </cell>
          <cell r="D6">
            <v>3191047.4525000001</v>
          </cell>
          <cell r="E6">
            <v>3964459.3354000002</v>
          </cell>
          <cell r="F6">
            <v>3076150.6836999999</v>
          </cell>
          <cell r="G6">
            <v>2626885.3467999999</v>
          </cell>
          <cell r="H6">
            <v>2194235.0723000001</v>
          </cell>
          <cell r="I6">
            <v>2294329.0469</v>
          </cell>
          <cell r="J6">
            <v>4480395.4302000003</v>
          </cell>
          <cell r="K6">
            <v>2056184.3481999999</v>
          </cell>
          <cell r="L6">
            <v>1877132.9061</v>
          </cell>
          <cell r="M6">
            <v>1832964.2890000001</v>
          </cell>
          <cell r="N6">
            <v>2085600.4003000001</v>
          </cell>
          <cell r="O6">
            <v>2467816.4715999998</v>
          </cell>
          <cell r="P6">
            <v>2385133.5946</v>
          </cell>
          <cell r="Q6">
            <v>2000027.9606999999</v>
          </cell>
          <cell r="R6">
            <v>2086195.7324999999</v>
          </cell>
          <cell r="S6">
            <v>1990655.9069999999</v>
          </cell>
          <cell r="T6">
            <v>2303898.4737999998</v>
          </cell>
          <cell r="U6">
            <v>2087388.1100999999</v>
          </cell>
          <cell r="V6">
            <v>2648542.5608999999</v>
          </cell>
          <cell r="W6">
            <v>2339568.2045</v>
          </cell>
          <cell r="X6">
            <v>2311991.9613000001</v>
          </cell>
          <cell r="Y6" t="str">
            <v>31</v>
          </cell>
        </row>
        <row r="7">
          <cell r="A7">
            <v>1354554.2301</v>
          </cell>
          <cell r="B7">
            <v>1360413.9373999999</v>
          </cell>
          <cell r="C7">
            <v>1403199.4291000001</v>
          </cell>
          <cell r="D7">
            <v>1735141.2328999999</v>
          </cell>
          <cell r="E7">
            <v>1536877.2289</v>
          </cell>
          <cell r="F7">
            <v>1495781.328</v>
          </cell>
          <cell r="G7">
            <v>1804662.1921999999</v>
          </cell>
          <cell r="H7">
            <v>1774540.9956</v>
          </cell>
          <cell r="I7">
            <v>1564449.6835</v>
          </cell>
          <cell r="J7">
            <v>1777988.807</v>
          </cell>
          <cell r="K7">
            <v>1747069.2704</v>
          </cell>
          <cell r="L7">
            <v>1575511.3955000001</v>
          </cell>
          <cell r="M7">
            <v>1569359.3774000001</v>
          </cell>
          <cell r="N7">
            <v>1738618.2866</v>
          </cell>
          <cell r="O7">
            <v>2378307.5776999998</v>
          </cell>
          <cell r="P7">
            <v>1968646.267</v>
          </cell>
          <cell r="Q7">
            <v>2021884.7483000001</v>
          </cell>
          <cell r="R7">
            <v>1942514.2705999999</v>
          </cell>
          <cell r="S7">
            <v>2278490.9934</v>
          </cell>
          <cell r="T7">
            <v>2418968.2415999998</v>
          </cell>
          <cell r="U7">
            <v>2290640.9079</v>
          </cell>
          <cell r="V7">
            <v>2268130.7955999998</v>
          </cell>
          <cell r="W7">
            <v>2129413.1334000002</v>
          </cell>
          <cell r="X7">
            <v>2426286.0649999999</v>
          </cell>
          <cell r="Y7" t="str">
            <v>41</v>
          </cell>
        </row>
        <row r="8">
          <cell r="A8">
            <v>0</v>
          </cell>
          <cell r="B8">
            <v>0</v>
          </cell>
          <cell r="C8">
            <v>0</v>
          </cell>
          <cell r="D8">
            <v>0</v>
          </cell>
          <cell r="E8">
            <v>0</v>
          </cell>
          <cell r="F8">
            <v>0</v>
          </cell>
          <cell r="G8">
            <v>0</v>
          </cell>
          <cell r="H8">
            <v>0</v>
          </cell>
          <cell r="I8">
            <v>0</v>
          </cell>
          <cell r="J8">
            <v>0</v>
          </cell>
          <cell r="K8">
            <v>0</v>
          </cell>
          <cell r="L8">
            <v>0</v>
          </cell>
          <cell r="M8">
            <v>0</v>
          </cell>
          <cell r="N8">
            <v>0</v>
          </cell>
          <cell r="O8">
            <v>127463.0566</v>
          </cell>
          <cell r="P8">
            <v>156214.97500000001</v>
          </cell>
          <cell r="Q8">
            <v>153815.5888</v>
          </cell>
          <cell r="R8">
            <v>133152.88500000001</v>
          </cell>
          <cell r="S8">
            <v>58655.183499999999</v>
          </cell>
          <cell r="T8">
            <v>17300.704000000002</v>
          </cell>
          <cell r="U8">
            <v>4040.116</v>
          </cell>
          <cell r="V8">
            <v>0</v>
          </cell>
          <cell r="W8">
            <v>0</v>
          </cell>
          <cell r="X8">
            <v>0</v>
          </cell>
          <cell r="Y8" t="str">
            <v>42</v>
          </cell>
        </row>
        <row r="9">
          <cell r="A9">
            <v>193956.53640000001</v>
          </cell>
          <cell r="B9">
            <v>195314.8664</v>
          </cell>
          <cell r="C9">
            <v>213645.34239999999</v>
          </cell>
          <cell r="D9">
            <v>214188.67240000001</v>
          </cell>
          <cell r="E9">
            <v>198092.2182</v>
          </cell>
          <cell r="F9">
            <v>216299.17170000001</v>
          </cell>
          <cell r="G9">
            <v>220437.78969999999</v>
          </cell>
          <cell r="H9">
            <v>225057.8597</v>
          </cell>
          <cell r="I9">
            <v>226342.1997</v>
          </cell>
          <cell r="J9">
            <v>211542.11629999999</v>
          </cell>
          <cell r="K9">
            <v>142342.72029999999</v>
          </cell>
          <cell r="L9">
            <v>79414.737099999998</v>
          </cell>
          <cell r="M9">
            <v>183324.82709999999</v>
          </cell>
          <cell r="N9">
            <v>187586.78709999999</v>
          </cell>
          <cell r="O9">
            <v>97654.494099999996</v>
          </cell>
          <cell r="P9">
            <v>114579.1441</v>
          </cell>
          <cell r="Q9">
            <v>79396.731599999999</v>
          </cell>
          <cell r="R9">
            <v>96165.911600000007</v>
          </cell>
          <cell r="S9">
            <v>104354.2316</v>
          </cell>
          <cell r="T9">
            <v>106243.9016</v>
          </cell>
          <cell r="U9">
            <v>108333.5876</v>
          </cell>
          <cell r="V9">
            <v>116725.31759999999</v>
          </cell>
          <cell r="W9">
            <v>106219.56759999999</v>
          </cell>
          <cell r="X9">
            <v>47201.196000000004</v>
          </cell>
          <cell r="Y9" t="str">
            <v>51</v>
          </cell>
        </row>
        <row r="10">
          <cell r="A10">
            <v>10056004.911699999</v>
          </cell>
          <cell r="B10">
            <v>10722542.052100001</v>
          </cell>
          <cell r="C10">
            <v>11105546.132300001</v>
          </cell>
          <cell r="D10">
            <v>10104959.193499999</v>
          </cell>
          <cell r="E10">
            <v>9565227.6696000006</v>
          </cell>
          <cell r="F10">
            <v>9561510.4365999997</v>
          </cell>
          <cell r="G10">
            <v>9217483.5226000007</v>
          </cell>
          <cell r="H10">
            <v>9098670.1237000003</v>
          </cell>
          <cell r="I10">
            <v>9399790.2434</v>
          </cell>
          <cell r="J10">
            <v>8859090.2758000009</v>
          </cell>
          <cell r="K10">
            <v>9274912.6503999997</v>
          </cell>
          <cell r="L10">
            <v>8786906.6696000006</v>
          </cell>
          <cell r="M10">
            <v>9373796.9735000003</v>
          </cell>
          <cell r="N10">
            <v>9113071.8361000009</v>
          </cell>
          <cell r="O10">
            <v>9139443.8252000008</v>
          </cell>
          <cell r="P10">
            <v>9253253.4211999997</v>
          </cell>
          <cell r="Q10">
            <v>9480786.0063000005</v>
          </cell>
          <cell r="R10">
            <v>8878753.3062999994</v>
          </cell>
          <cell r="S10">
            <v>9264210.4996000007</v>
          </cell>
          <cell r="T10">
            <v>9874291.7337999996</v>
          </cell>
          <cell r="U10">
            <v>9661361.3396000005</v>
          </cell>
          <cell r="V10">
            <v>9736581.3760000002</v>
          </cell>
          <cell r="W10">
            <v>9771816.3983999994</v>
          </cell>
          <cell r="X10">
            <v>11667996.8113</v>
          </cell>
          <cell r="Y10" t="str">
            <v>52</v>
          </cell>
        </row>
        <row r="11">
          <cell r="A11">
            <v>0</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t="str">
            <v>53</v>
          </cell>
        </row>
        <row r="12">
          <cell r="A12">
            <v>10246.790000000001</v>
          </cell>
          <cell r="B12">
            <v>28044.83</v>
          </cell>
          <cell r="C12">
            <v>40121.660000000003</v>
          </cell>
          <cell r="D12">
            <v>48886.25</v>
          </cell>
          <cell r="E12">
            <v>79387.03</v>
          </cell>
          <cell r="F12">
            <v>120007.42</v>
          </cell>
          <cell r="G12">
            <v>117362.98</v>
          </cell>
          <cell r="H12">
            <v>117402.64</v>
          </cell>
          <cell r="I12">
            <v>117402.64</v>
          </cell>
          <cell r="J12">
            <v>118605.39</v>
          </cell>
          <cell r="K12">
            <v>118605.39</v>
          </cell>
          <cell r="L12">
            <v>0</v>
          </cell>
          <cell r="M12">
            <v>0</v>
          </cell>
          <cell r="N12">
            <v>0</v>
          </cell>
          <cell r="O12">
            <v>0</v>
          </cell>
          <cell r="P12">
            <v>0</v>
          </cell>
          <cell r="Q12">
            <v>0</v>
          </cell>
          <cell r="R12">
            <v>0</v>
          </cell>
          <cell r="S12">
            <v>0</v>
          </cell>
          <cell r="T12">
            <v>0</v>
          </cell>
          <cell r="U12">
            <v>0</v>
          </cell>
          <cell r="V12">
            <v>0</v>
          </cell>
          <cell r="W12">
            <v>0</v>
          </cell>
          <cell r="X12">
            <v>0</v>
          </cell>
          <cell r="Y12" t="str">
            <v>54</v>
          </cell>
        </row>
        <row r="13">
          <cell r="A13">
            <v>2061144.4476000001</v>
          </cell>
          <cell r="B13">
            <v>2105268.4287999999</v>
          </cell>
          <cell r="C13">
            <v>2645831.8281999999</v>
          </cell>
          <cell r="D13">
            <v>2100015.4238999998</v>
          </cell>
          <cell r="E13">
            <v>2085620.2320999999</v>
          </cell>
          <cell r="F13">
            <v>1977098.5578000001</v>
          </cell>
          <cell r="G13">
            <v>2037777.3330999999</v>
          </cell>
          <cell r="H13">
            <v>2085029.3133</v>
          </cell>
          <cell r="I13">
            <v>2186410.7241000002</v>
          </cell>
          <cell r="J13">
            <v>2202580.7080000001</v>
          </cell>
          <cell r="K13">
            <v>2056434.8744000001</v>
          </cell>
          <cell r="L13">
            <v>1933492.1797</v>
          </cell>
          <cell r="M13">
            <v>2192595.0726000001</v>
          </cell>
          <cell r="N13">
            <v>2190105.8536999999</v>
          </cell>
          <cell r="O13">
            <v>3287486.2456999999</v>
          </cell>
          <cell r="P13">
            <v>2270454.9262000001</v>
          </cell>
          <cell r="Q13">
            <v>2494242.0619000001</v>
          </cell>
          <cell r="R13">
            <v>2366044.5935</v>
          </cell>
          <cell r="S13">
            <v>2450122.6815999998</v>
          </cell>
          <cell r="T13">
            <v>2969560.3426999999</v>
          </cell>
          <cell r="U13">
            <v>2920365.2867999999</v>
          </cell>
          <cell r="V13">
            <v>3434962.2595000002</v>
          </cell>
          <cell r="W13">
            <v>3097593.5787999998</v>
          </cell>
          <cell r="X13">
            <v>3351068.0405999999</v>
          </cell>
          <cell r="Y13" t="str">
            <v>61</v>
          </cell>
        </row>
        <row r="14">
          <cell r="A14">
            <v>1414561.0326</v>
          </cell>
          <cell r="B14">
            <v>1473966.74</v>
          </cell>
          <cell r="C14">
            <v>1566841.3936999999</v>
          </cell>
          <cell r="D14">
            <v>1612047.7487000001</v>
          </cell>
          <cell r="E14">
            <v>1351869.8219999999</v>
          </cell>
          <cell r="F14">
            <v>1246384.9556</v>
          </cell>
          <cell r="G14">
            <v>1583938.3054</v>
          </cell>
          <cell r="H14">
            <v>1294144.5007</v>
          </cell>
          <cell r="I14">
            <v>1359237.5796000001</v>
          </cell>
          <cell r="J14">
            <v>1324523.8729000001</v>
          </cell>
          <cell r="K14">
            <v>1452849.7659</v>
          </cell>
          <cell r="L14">
            <v>1509328.8126000001</v>
          </cell>
          <cell r="M14">
            <v>1511152.8470999999</v>
          </cell>
          <cell r="N14">
            <v>1860713.2006999999</v>
          </cell>
          <cell r="O14">
            <v>1584361.3432</v>
          </cell>
          <cell r="P14">
            <v>1475853.361</v>
          </cell>
          <cell r="Q14">
            <v>1403077.7663</v>
          </cell>
          <cell r="R14">
            <v>1337887.1843999999</v>
          </cell>
          <cell r="S14">
            <v>1267892.7305999999</v>
          </cell>
          <cell r="T14">
            <v>1179408.1466999999</v>
          </cell>
          <cell r="U14">
            <v>1209215.8225</v>
          </cell>
          <cell r="V14">
            <v>1172029.4029999999</v>
          </cell>
          <cell r="W14">
            <v>1015610.115</v>
          </cell>
          <cell r="X14">
            <v>1101371.2023</v>
          </cell>
          <cell r="Y14" t="str">
            <v>71</v>
          </cell>
        </row>
        <row r="15">
          <cell r="A15">
            <v>3135606.2144999998</v>
          </cell>
          <cell r="B15">
            <v>3087128.1135999998</v>
          </cell>
          <cell r="C15">
            <v>2887588.5510999998</v>
          </cell>
          <cell r="D15">
            <v>1794450.0644</v>
          </cell>
          <cell r="E15">
            <v>1517997.1179</v>
          </cell>
          <cell r="F15">
            <v>1384014.148</v>
          </cell>
          <cell r="G15">
            <v>1158424.7686999999</v>
          </cell>
          <cell r="H15">
            <v>1294901.2315</v>
          </cell>
          <cell r="I15">
            <v>1265221.0334999999</v>
          </cell>
          <cell r="J15">
            <v>1526532.3355</v>
          </cell>
          <cell r="K15">
            <v>1313433.8395</v>
          </cell>
          <cell r="L15">
            <v>1199787.7002000001</v>
          </cell>
          <cell r="M15">
            <v>1424204.6096999999</v>
          </cell>
          <cell r="N15">
            <v>1331977.0706</v>
          </cell>
          <cell r="O15">
            <v>1268918.0815999999</v>
          </cell>
          <cell r="P15">
            <v>2000050.1455999999</v>
          </cell>
          <cell r="Q15">
            <v>1215862.6199</v>
          </cell>
          <cell r="R15">
            <v>1178625.4450000001</v>
          </cell>
          <cell r="S15">
            <v>1161914.3714999999</v>
          </cell>
          <cell r="T15">
            <v>1168597.453</v>
          </cell>
          <cell r="U15">
            <v>1027413.4809</v>
          </cell>
          <cell r="V15">
            <v>1063005.7834999999</v>
          </cell>
          <cell r="W15">
            <v>1254703.7409000001</v>
          </cell>
          <cell r="X15">
            <v>1635811.5952999999</v>
          </cell>
          <cell r="Y15" t="str">
            <v>81</v>
          </cell>
        </row>
        <row r="16">
          <cell r="A16">
            <v>0</v>
          </cell>
          <cell r="B16">
            <v>0</v>
          </cell>
          <cell r="C16">
            <v>0</v>
          </cell>
          <cell r="D16">
            <v>0</v>
          </cell>
          <cell r="E16">
            <v>0</v>
          </cell>
          <cell r="F16">
            <v>0</v>
          </cell>
          <cell r="G16">
            <v>0</v>
          </cell>
          <cell r="H16">
            <v>0</v>
          </cell>
          <cell r="I16">
            <v>0</v>
          </cell>
          <cell r="J16">
            <v>776.64</v>
          </cell>
          <cell r="K16">
            <v>0</v>
          </cell>
          <cell r="L16">
            <v>0</v>
          </cell>
          <cell r="M16">
            <v>0</v>
          </cell>
          <cell r="N16">
            <v>0</v>
          </cell>
          <cell r="O16">
            <v>0</v>
          </cell>
          <cell r="P16">
            <v>0</v>
          </cell>
          <cell r="Q16">
            <v>0</v>
          </cell>
          <cell r="R16">
            <v>0</v>
          </cell>
          <cell r="S16">
            <v>0</v>
          </cell>
          <cell r="T16">
            <v>1311070.0567000001</v>
          </cell>
          <cell r="U16">
            <v>1289436.3463000001</v>
          </cell>
          <cell r="V16">
            <v>1290731.6481000001</v>
          </cell>
          <cell r="W16">
            <v>1393778.4717999999</v>
          </cell>
          <cell r="X16">
            <v>1805670.9842999999</v>
          </cell>
          <cell r="Y16" t="str">
            <v>92</v>
          </cell>
        </row>
      </sheetData>
      <sheetData sheetId="1" refreshError="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G"/>
      <sheetName val="H"/>
      <sheetName val="I"/>
      <sheetName val="J"/>
      <sheetName val="K"/>
      <sheetName val="L"/>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Arroz"/>
      <sheetName val="2001"/>
      <sheetName val="2002"/>
      <sheetName val="2003"/>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1"/>
      <sheetName val="SaldosMensualesPorPlantas"/>
      <sheetName val="IndicadorNivelStocks"/>
      <sheetName val="gRAFpRESENTACION"/>
    </sheetNames>
    <sheetDataSet>
      <sheetData sheetId="0">
        <row r="1">
          <cell r="A1" t="str">
            <v>SUM_EXP_1</v>
          </cell>
          <cell r="B1" t="str">
            <v>SUM_EXP_2</v>
          </cell>
          <cell r="C1" t="str">
            <v>SUM_EXP_3</v>
          </cell>
          <cell r="D1" t="str">
            <v>SUM_EXP_4</v>
          </cell>
          <cell r="E1" t="str">
            <v>SUM_EXP_5</v>
          </cell>
          <cell r="F1" t="str">
            <v>SUM_EXP_6</v>
          </cell>
          <cell r="G1" t="str">
            <v>SUM_EXP_7</v>
          </cell>
          <cell r="H1" t="str">
            <v>SUM_EXP_8</v>
          </cell>
          <cell r="I1" t="str">
            <v>SUM_EXP_9</v>
          </cell>
          <cell r="J1" t="str">
            <v>SUM_EXP_10</v>
          </cell>
          <cell r="K1" t="str">
            <v>SUM_EXP_11</v>
          </cell>
          <cell r="L1" t="str">
            <v>SUM_EXP_12</v>
          </cell>
          <cell r="M1" t="str">
            <v>SUM_EXP_13</v>
          </cell>
          <cell r="N1" t="str">
            <v>SUM_EXP_14</v>
          </cell>
          <cell r="O1" t="str">
            <v>SUM_EXP_15</v>
          </cell>
          <cell r="P1" t="str">
            <v>SUM_EXP_16</v>
          </cell>
          <cell r="Q1" t="str">
            <v>SUM_EXP_17</v>
          </cell>
          <cell r="R1" t="str">
            <v>SUM_EXP_18</v>
          </cell>
          <cell r="S1" t="str">
            <v>SUM_EXP_19</v>
          </cell>
          <cell r="T1" t="str">
            <v>SUM_EXP_20</v>
          </cell>
          <cell r="U1" t="str">
            <v>SUM_EXP_21</v>
          </cell>
          <cell r="V1" t="str">
            <v>SUM_EXP_22</v>
          </cell>
          <cell r="W1" t="str">
            <v>SUM_EXP_23</v>
          </cell>
          <cell r="X1" t="str">
            <v>SUM_EXP_24</v>
          </cell>
          <cell r="Y1" t="str">
            <v>UO</v>
          </cell>
        </row>
        <row r="2">
          <cell r="A2">
            <v>3933460.9550999999</v>
          </cell>
          <cell r="B2">
            <v>3655419.5721</v>
          </cell>
          <cell r="C2">
            <v>3985932.2807</v>
          </cell>
          <cell r="D2">
            <v>3771444.0446000001</v>
          </cell>
          <cell r="E2">
            <v>4113665.7074000002</v>
          </cell>
          <cell r="F2">
            <v>3526968.7185999998</v>
          </cell>
          <cell r="G2">
            <v>3576443.9673000001</v>
          </cell>
          <cell r="H2">
            <v>3348284.5767999999</v>
          </cell>
          <cell r="I2">
            <v>3471555.0967000001</v>
          </cell>
          <cell r="J2">
            <v>3342484.9487000001</v>
          </cell>
          <cell r="K2">
            <v>3320801.8382999999</v>
          </cell>
          <cell r="L2">
            <v>2449864.8925999999</v>
          </cell>
          <cell r="M2">
            <v>2489228.1362999999</v>
          </cell>
          <cell r="N2">
            <v>2641070.9959</v>
          </cell>
          <cell r="O2">
            <v>3109627.0849000001</v>
          </cell>
          <cell r="P2">
            <v>2973350.4240999999</v>
          </cell>
          <cell r="Q2">
            <v>2677081.8235999998</v>
          </cell>
          <cell r="R2">
            <v>2976036.534</v>
          </cell>
          <cell r="S2">
            <v>2864911.9569000001</v>
          </cell>
          <cell r="T2">
            <v>2646034.6968999999</v>
          </cell>
          <cell r="U2">
            <v>2462245.0452999999</v>
          </cell>
          <cell r="V2">
            <v>2999227.8207</v>
          </cell>
          <cell r="W2">
            <v>2936733.0482999999</v>
          </cell>
          <cell r="X2">
            <v>2686975.2429999998</v>
          </cell>
          <cell r="Y2" t="str">
            <v>01</v>
          </cell>
        </row>
        <row r="3">
          <cell r="A3">
            <v>0</v>
          </cell>
          <cell r="B3">
            <v>0</v>
          </cell>
          <cell r="C3">
            <v>0</v>
          </cell>
          <cell r="D3">
            <v>6598.1099000000004</v>
          </cell>
          <cell r="E3">
            <v>39220.458899999998</v>
          </cell>
          <cell r="F3">
            <v>23203.9964</v>
          </cell>
          <cell r="G3">
            <v>50033.429400000001</v>
          </cell>
          <cell r="H3">
            <v>33149.625899999999</v>
          </cell>
          <cell r="I3">
            <v>25899.971399999999</v>
          </cell>
          <cell r="J3">
            <v>0</v>
          </cell>
          <cell r="K3">
            <v>0</v>
          </cell>
          <cell r="L3">
            <v>0</v>
          </cell>
          <cell r="M3">
            <v>0</v>
          </cell>
          <cell r="N3">
            <v>0</v>
          </cell>
          <cell r="O3">
            <v>0</v>
          </cell>
          <cell r="P3">
            <v>0</v>
          </cell>
          <cell r="Q3">
            <v>0</v>
          </cell>
          <cell r="R3">
            <v>0</v>
          </cell>
          <cell r="S3">
            <v>0</v>
          </cell>
          <cell r="T3">
            <v>0</v>
          </cell>
          <cell r="U3">
            <v>0</v>
          </cell>
          <cell r="V3">
            <v>0</v>
          </cell>
          <cell r="W3">
            <v>0</v>
          </cell>
          <cell r="X3">
            <v>0</v>
          </cell>
          <cell r="Y3" t="str">
            <v>11</v>
          </cell>
        </row>
        <row r="4">
          <cell r="A4">
            <v>0</v>
          </cell>
          <cell r="B4">
            <v>0</v>
          </cell>
          <cell r="C4">
            <v>12228.512000000001</v>
          </cell>
          <cell r="D4">
            <v>12492.932000000001</v>
          </cell>
          <cell r="E4">
            <v>11039.38</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t="str">
            <v>21</v>
          </cell>
        </row>
        <row r="5">
          <cell r="A5">
            <v>1994411.4227</v>
          </cell>
          <cell r="B5">
            <v>2268687.9408999998</v>
          </cell>
          <cell r="C5">
            <v>2373274.6020999998</v>
          </cell>
          <cell r="D5">
            <v>3060108.7692999998</v>
          </cell>
          <cell r="E5">
            <v>2212418.3872000002</v>
          </cell>
          <cell r="F5">
            <v>2001828.0941999999</v>
          </cell>
          <cell r="G5">
            <v>2162747.8006000002</v>
          </cell>
          <cell r="H5">
            <v>2078073.595</v>
          </cell>
          <cell r="I5">
            <v>2006942.7290000001</v>
          </cell>
          <cell r="J5">
            <v>2179529.6573999999</v>
          </cell>
          <cell r="K5">
            <v>2045457.8033</v>
          </cell>
          <cell r="L5">
            <v>1714232.5922999999</v>
          </cell>
          <cell r="M5">
            <v>1612404.0152</v>
          </cell>
          <cell r="N5">
            <v>1889913.7331000001</v>
          </cell>
          <cell r="O5">
            <v>2145444.3687</v>
          </cell>
          <cell r="P5">
            <v>4497963.2752999999</v>
          </cell>
          <cell r="Q5">
            <v>1990405.8699</v>
          </cell>
          <cell r="R5">
            <v>2258270.6732000001</v>
          </cell>
          <cell r="S5">
            <v>1875624.2250000001</v>
          </cell>
          <cell r="T5">
            <v>1872292.1203999999</v>
          </cell>
          <cell r="U5">
            <v>1882965.4515</v>
          </cell>
          <cell r="V5">
            <v>2262874.4271999998</v>
          </cell>
          <cell r="W5">
            <v>2441976.2025000001</v>
          </cell>
          <cell r="X5">
            <v>2578916.6581000001</v>
          </cell>
          <cell r="Y5" t="str">
            <v>25</v>
          </cell>
        </row>
        <row r="6">
          <cell r="A6">
            <v>2126907.3267999999</v>
          </cell>
          <cell r="B6">
            <v>2564364.7348000002</v>
          </cell>
          <cell r="C6">
            <v>2726165.4911000002</v>
          </cell>
          <cell r="D6">
            <v>3191047.4525000001</v>
          </cell>
          <cell r="E6">
            <v>3964459.3354000002</v>
          </cell>
          <cell r="F6">
            <v>3076150.6836999999</v>
          </cell>
          <cell r="G6">
            <v>2626885.3467999999</v>
          </cell>
          <cell r="H6">
            <v>2194235.0723000001</v>
          </cell>
          <cell r="I6">
            <v>2294329.0469</v>
          </cell>
          <cell r="J6">
            <v>4480395.4302000003</v>
          </cell>
          <cell r="K6">
            <v>2056184.3481999999</v>
          </cell>
          <cell r="L6">
            <v>1877132.9061</v>
          </cell>
          <cell r="M6">
            <v>1832964.2890000001</v>
          </cell>
          <cell r="N6">
            <v>2085600.4003000001</v>
          </cell>
          <cell r="O6">
            <v>2467816.4715999998</v>
          </cell>
          <cell r="P6">
            <v>2385133.5946</v>
          </cell>
          <cell r="Q6">
            <v>2000027.9606999999</v>
          </cell>
          <cell r="R6">
            <v>2086195.7324999999</v>
          </cell>
          <cell r="S6">
            <v>1990655.9069999999</v>
          </cell>
          <cell r="T6">
            <v>2303898.4737999998</v>
          </cell>
          <cell r="U6">
            <v>2087388.1100999999</v>
          </cell>
          <cell r="V6">
            <v>2648542.5608999999</v>
          </cell>
          <cell r="W6">
            <v>2339568.2045</v>
          </cell>
          <cell r="X6">
            <v>2311991.9613000001</v>
          </cell>
          <cell r="Y6" t="str">
            <v>31</v>
          </cell>
        </row>
        <row r="7">
          <cell r="A7">
            <v>1354554.2301</v>
          </cell>
          <cell r="B7">
            <v>1360413.9373999999</v>
          </cell>
          <cell r="C7">
            <v>1403199.4291000001</v>
          </cell>
          <cell r="D7">
            <v>1735141.2328999999</v>
          </cell>
          <cell r="E7">
            <v>1536877.2289</v>
          </cell>
          <cell r="F7">
            <v>1495781.328</v>
          </cell>
          <cell r="G7">
            <v>1804662.1921999999</v>
          </cell>
          <cell r="H7">
            <v>1774540.9956</v>
          </cell>
          <cell r="I7">
            <v>1564449.6835</v>
          </cell>
          <cell r="J7">
            <v>1777988.807</v>
          </cell>
          <cell r="K7">
            <v>1747069.2704</v>
          </cell>
          <cell r="L7">
            <v>1575511.3955000001</v>
          </cell>
          <cell r="M7">
            <v>1569359.3774000001</v>
          </cell>
          <cell r="N7">
            <v>1738618.2866</v>
          </cell>
          <cell r="O7">
            <v>2378307.5776999998</v>
          </cell>
          <cell r="P7">
            <v>1968646.267</v>
          </cell>
          <cell r="Q7">
            <v>2021884.7483000001</v>
          </cell>
          <cell r="R7">
            <v>1942514.2705999999</v>
          </cell>
          <cell r="S7">
            <v>2278490.9934</v>
          </cell>
          <cell r="T7">
            <v>2418968.2415999998</v>
          </cell>
          <cell r="U7">
            <v>2290640.9079</v>
          </cell>
          <cell r="V7">
            <v>2268130.7955999998</v>
          </cell>
          <cell r="W7">
            <v>2129413.1334000002</v>
          </cell>
          <cell r="X7">
            <v>2426286.0649999999</v>
          </cell>
          <cell r="Y7" t="str">
            <v>41</v>
          </cell>
        </row>
        <row r="8">
          <cell r="A8">
            <v>0</v>
          </cell>
          <cell r="B8">
            <v>0</v>
          </cell>
          <cell r="C8">
            <v>0</v>
          </cell>
          <cell r="D8">
            <v>0</v>
          </cell>
          <cell r="E8">
            <v>0</v>
          </cell>
          <cell r="F8">
            <v>0</v>
          </cell>
          <cell r="G8">
            <v>0</v>
          </cell>
          <cell r="H8">
            <v>0</v>
          </cell>
          <cell r="I8">
            <v>0</v>
          </cell>
          <cell r="J8">
            <v>0</v>
          </cell>
          <cell r="K8">
            <v>0</v>
          </cell>
          <cell r="L8">
            <v>0</v>
          </cell>
          <cell r="M8">
            <v>0</v>
          </cell>
          <cell r="N8">
            <v>0</v>
          </cell>
          <cell r="O8">
            <v>127463.0566</v>
          </cell>
          <cell r="P8">
            <v>156214.97500000001</v>
          </cell>
          <cell r="Q8">
            <v>153815.5888</v>
          </cell>
          <cell r="R8">
            <v>133152.88500000001</v>
          </cell>
          <cell r="S8">
            <v>58655.183499999999</v>
          </cell>
          <cell r="T8">
            <v>17300.704000000002</v>
          </cell>
          <cell r="U8">
            <v>4040.116</v>
          </cell>
          <cell r="V8">
            <v>0</v>
          </cell>
          <cell r="W8">
            <v>0</v>
          </cell>
          <cell r="X8">
            <v>0</v>
          </cell>
          <cell r="Y8" t="str">
            <v>42</v>
          </cell>
        </row>
        <row r="9">
          <cell r="A9">
            <v>193956.53640000001</v>
          </cell>
          <cell r="B9">
            <v>195314.8664</v>
          </cell>
          <cell r="C9">
            <v>213645.34239999999</v>
          </cell>
          <cell r="D9">
            <v>214188.67240000001</v>
          </cell>
          <cell r="E9">
            <v>198092.2182</v>
          </cell>
          <cell r="F9">
            <v>216299.17170000001</v>
          </cell>
          <cell r="G9">
            <v>220437.78969999999</v>
          </cell>
          <cell r="H9">
            <v>225057.8597</v>
          </cell>
          <cell r="I9">
            <v>226342.1997</v>
          </cell>
          <cell r="J9">
            <v>211542.11629999999</v>
          </cell>
          <cell r="K9">
            <v>142342.72029999999</v>
          </cell>
          <cell r="L9">
            <v>79414.737099999998</v>
          </cell>
          <cell r="M9">
            <v>183324.82709999999</v>
          </cell>
          <cell r="N9">
            <v>187586.78709999999</v>
          </cell>
          <cell r="O9">
            <v>97654.494099999996</v>
          </cell>
          <cell r="P9">
            <v>114579.1441</v>
          </cell>
          <cell r="Q9">
            <v>79396.731599999999</v>
          </cell>
          <cell r="R9">
            <v>96165.911600000007</v>
          </cell>
          <cell r="S9">
            <v>104354.2316</v>
          </cell>
          <cell r="T9">
            <v>106243.9016</v>
          </cell>
          <cell r="U9">
            <v>108333.5876</v>
          </cell>
          <cell r="V9">
            <v>116725.31759999999</v>
          </cell>
          <cell r="W9">
            <v>106219.56759999999</v>
          </cell>
          <cell r="X9">
            <v>47201.196000000004</v>
          </cell>
          <cell r="Y9" t="str">
            <v>51</v>
          </cell>
        </row>
        <row r="10">
          <cell r="A10">
            <v>10056004.911699999</v>
          </cell>
          <cell r="B10">
            <v>10722542.052100001</v>
          </cell>
          <cell r="C10">
            <v>11105546.132300001</v>
          </cell>
          <cell r="D10">
            <v>10104959.193499999</v>
          </cell>
          <cell r="E10">
            <v>9565227.6696000006</v>
          </cell>
          <cell r="F10">
            <v>9561510.4365999997</v>
          </cell>
          <cell r="G10">
            <v>9217483.5226000007</v>
          </cell>
          <cell r="H10">
            <v>9098670.1237000003</v>
          </cell>
          <cell r="I10">
            <v>9399790.2434</v>
          </cell>
          <cell r="J10">
            <v>8859090.2758000009</v>
          </cell>
          <cell r="K10">
            <v>9274912.6503999997</v>
          </cell>
          <cell r="L10">
            <v>8786906.6696000006</v>
          </cell>
          <cell r="M10">
            <v>9373796.9735000003</v>
          </cell>
          <cell r="N10">
            <v>9113071.8361000009</v>
          </cell>
          <cell r="O10">
            <v>9139443.8252000008</v>
          </cell>
          <cell r="P10">
            <v>9253253.4211999997</v>
          </cell>
          <cell r="Q10">
            <v>9480786.0063000005</v>
          </cell>
          <cell r="R10">
            <v>8878753.3062999994</v>
          </cell>
          <cell r="S10">
            <v>9264210.4996000007</v>
          </cell>
          <cell r="T10">
            <v>9874291.7337999996</v>
          </cell>
          <cell r="U10">
            <v>9661361.3396000005</v>
          </cell>
          <cell r="V10">
            <v>9736581.3760000002</v>
          </cell>
          <cell r="W10">
            <v>9771816.3983999994</v>
          </cell>
          <cell r="X10">
            <v>11667996.8113</v>
          </cell>
          <cell r="Y10" t="str">
            <v>52</v>
          </cell>
        </row>
        <row r="11">
          <cell r="A11">
            <v>0</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t="str">
            <v>53</v>
          </cell>
        </row>
        <row r="12">
          <cell r="A12">
            <v>10246.790000000001</v>
          </cell>
          <cell r="B12">
            <v>28044.83</v>
          </cell>
          <cell r="C12">
            <v>40121.660000000003</v>
          </cell>
          <cell r="D12">
            <v>48886.25</v>
          </cell>
          <cell r="E12">
            <v>79387.03</v>
          </cell>
          <cell r="F12">
            <v>120007.42</v>
          </cell>
          <cell r="G12">
            <v>117362.98</v>
          </cell>
          <cell r="H12">
            <v>117402.64</v>
          </cell>
          <cell r="I12">
            <v>117402.64</v>
          </cell>
          <cell r="J12">
            <v>118605.39</v>
          </cell>
          <cell r="K12">
            <v>118605.39</v>
          </cell>
          <cell r="L12">
            <v>0</v>
          </cell>
          <cell r="M12">
            <v>0</v>
          </cell>
          <cell r="N12">
            <v>0</v>
          </cell>
          <cell r="O12">
            <v>0</v>
          </cell>
          <cell r="P12">
            <v>0</v>
          </cell>
          <cell r="Q12">
            <v>0</v>
          </cell>
          <cell r="R12">
            <v>0</v>
          </cell>
          <cell r="S12">
            <v>0</v>
          </cell>
          <cell r="T12">
            <v>0</v>
          </cell>
          <cell r="U12">
            <v>0</v>
          </cell>
          <cell r="V12">
            <v>0</v>
          </cell>
          <cell r="W12">
            <v>0</v>
          </cell>
          <cell r="X12">
            <v>0</v>
          </cell>
          <cell r="Y12" t="str">
            <v>54</v>
          </cell>
        </row>
        <row r="13">
          <cell r="A13">
            <v>2061144.4476000001</v>
          </cell>
          <cell r="B13">
            <v>2105268.4287999999</v>
          </cell>
          <cell r="C13">
            <v>2645831.8281999999</v>
          </cell>
          <cell r="D13">
            <v>2100015.4238999998</v>
          </cell>
          <cell r="E13">
            <v>2085620.2320999999</v>
          </cell>
          <cell r="F13">
            <v>1977098.5578000001</v>
          </cell>
          <cell r="G13">
            <v>2037777.3330999999</v>
          </cell>
          <cell r="H13">
            <v>2085029.3133</v>
          </cell>
          <cell r="I13">
            <v>2186410.7241000002</v>
          </cell>
          <cell r="J13">
            <v>2202580.7080000001</v>
          </cell>
          <cell r="K13">
            <v>2056434.8744000001</v>
          </cell>
          <cell r="L13">
            <v>1933492.1797</v>
          </cell>
          <cell r="M13">
            <v>2192595.0726000001</v>
          </cell>
          <cell r="N13">
            <v>2190105.8536999999</v>
          </cell>
          <cell r="O13">
            <v>3287486.2456999999</v>
          </cell>
          <cell r="P13">
            <v>2270454.9262000001</v>
          </cell>
          <cell r="Q13">
            <v>2494242.0619000001</v>
          </cell>
          <cell r="R13">
            <v>2366044.5935</v>
          </cell>
          <cell r="S13">
            <v>2450122.6815999998</v>
          </cell>
          <cell r="T13">
            <v>2969560.3426999999</v>
          </cell>
          <cell r="U13">
            <v>2920365.2867999999</v>
          </cell>
          <cell r="V13">
            <v>3434962.2595000002</v>
          </cell>
          <cell r="W13">
            <v>3097593.5787999998</v>
          </cell>
          <cell r="X13">
            <v>3351068.0405999999</v>
          </cell>
          <cell r="Y13" t="str">
            <v>61</v>
          </cell>
        </row>
        <row r="14">
          <cell r="A14">
            <v>1414561.0326</v>
          </cell>
          <cell r="B14">
            <v>1473966.74</v>
          </cell>
          <cell r="C14">
            <v>1566841.3936999999</v>
          </cell>
          <cell r="D14">
            <v>1612047.7487000001</v>
          </cell>
          <cell r="E14">
            <v>1351869.8219999999</v>
          </cell>
          <cell r="F14">
            <v>1246384.9556</v>
          </cell>
          <cell r="G14">
            <v>1583938.3054</v>
          </cell>
          <cell r="H14">
            <v>1294144.5007</v>
          </cell>
          <cell r="I14">
            <v>1359237.5796000001</v>
          </cell>
          <cell r="J14">
            <v>1324523.8729000001</v>
          </cell>
          <cell r="K14">
            <v>1452849.7659</v>
          </cell>
          <cell r="L14">
            <v>1509328.8126000001</v>
          </cell>
          <cell r="M14">
            <v>1511152.8470999999</v>
          </cell>
          <cell r="N14">
            <v>1860713.2006999999</v>
          </cell>
          <cell r="O14">
            <v>1584361.3432</v>
          </cell>
          <cell r="P14">
            <v>1475853.361</v>
          </cell>
          <cell r="Q14">
            <v>1403077.7663</v>
          </cell>
          <cell r="R14">
            <v>1337887.1843999999</v>
          </cell>
          <cell r="S14">
            <v>1267892.7305999999</v>
          </cell>
          <cell r="T14">
            <v>1179408.1466999999</v>
          </cell>
          <cell r="U14">
            <v>1209215.8225</v>
          </cell>
          <cell r="V14">
            <v>1172029.4029999999</v>
          </cell>
          <cell r="W14">
            <v>1015610.115</v>
          </cell>
          <cell r="X14">
            <v>1101371.2023</v>
          </cell>
          <cell r="Y14" t="str">
            <v>71</v>
          </cell>
        </row>
        <row r="15">
          <cell r="A15">
            <v>3135606.2144999998</v>
          </cell>
          <cell r="B15">
            <v>3087128.1135999998</v>
          </cell>
          <cell r="C15">
            <v>2887588.5510999998</v>
          </cell>
          <cell r="D15">
            <v>1794450.0644</v>
          </cell>
          <cell r="E15">
            <v>1517997.1179</v>
          </cell>
          <cell r="F15">
            <v>1384014.148</v>
          </cell>
          <cell r="G15">
            <v>1158424.7686999999</v>
          </cell>
          <cell r="H15">
            <v>1294901.2315</v>
          </cell>
          <cell r="I15">
            <v>1265221.0334999999</v>
          </cell>
          <cell r="J15">
            <v>1526532.3355</v>
          </cell>
          <cell r="K15">
            <v>1313433.8395</v>
          </cell>
          <cell r="L15">
            <v>1199787.7002000001</v>
          </cell>
          <cell r="M15">
            <v>1424204.6096999999</v>
          </cell>
          <cell r="N15">
            <v>1331977.0706</v>
          </cell>
          <cell r="O15">
            <v>1268918.0815999999</v>
          </cell>
          <cell r="P15">
            <v>2000050.1455999999</v>
          </cell>
          <cell r="Q15">
            <v>1215862.6199</v>
          </cell>
          <cell r="R15">
            <v>1178625.4450000001</v>
          </cell>
          <cell r="S15">
            <v>1161914.3714999999</v>
          </cell>
          <cell r="T15">
            <v>1168597.453</v>
          </cell>
          <cell r="U15">
            <v>1027413.4809</v>
          </cell>
          <cell r="V15">
            <v>1063005.7834999999</v>
          </cell>
          <cell r="W15">
            <v>1254703.7409000001</v>
          </cell>
          <cell r="X15">
            <v>1635811.5952999999</v>
          </cell>
          <cell r="Y15" t="str">
            <v>81</v>
          </cell>
        </row>
        <row r="16">
          <cell r="A16">
            <v>0</v>
          </cell>
          <cell r="B16">
            <v>0</v>
          </cell>
          <cell r="C16">
            <v>0</v>
          </cell>
          <cell r="D16">
            <v>0</v>
          </cell>
          <cell r="E16">
            <v>0</v>
          </cell>
          <cell r="F16">
            <v>0</v>
          </cell>
          <cell r="G16">
            <v>0</v>
          </cell>
          <cell r="H16">
            <v>0</v>
          </cell>
          <cell r="I16">
            <v>0</v>
          </cell>
          <cell r="J16">
            <v>776.64</v>
          </cell>
          <cell r="K16">
            <v>0</v>
          </cell>
          <cell r="L16">
            <v>0</v>
          </cell>
          <cell r="M16">
            <v>0</v>
          </cell>
          <cell r="N16">
            <v>0</v>
          </cell>
          <cell r="O16">
            <v>0</v>
          </cell>
          <cell r="P16">
            <v>0</v>
          </cell>
          <cell r="Q16">
            <v>0</v>
          </cell>
          <cell r="R16">
            <v>0</v>
          </cell>
          <cell r="S16">
            <v>0</v>
          </cell>
          <cell r="T16">
            <v>1311070.0567000001</v>
          </cell>
          <cell r="U16">
            <v>1289436.3463000001</v>
          </cell>
          <cell r="V16">
            <v>1290731.6481000001</v>
          </cell>
          <cell r="W16">
            <v>1393778.4717999999</v>
          </cell>
          <cell r="X16">
            <v>1805670.9842999999</v>
          </cell>
          <cell r="Y16" t="str">
            <v>92</v>
          </cell>
        </row>
      </sheetData>
      <sheetData sheetId="1" refreshError="1"/>
      <sheetData sheetId="2"/>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a Grande"/>
      <sheetName val="Roma"/>
      <sheetName val="Sausal"/>
      <sheetName val="Farias"/>
      <sheetName val="PagA 7.2"/>
      <sheetName val="PagA 8"/>
      <sheetName val="PagA 10"/>
      <sheetName val="PagA 11"/>
      <sheetName val="PagA 12.1"/>
      <sheetName val="PagA 12.2"/>
      <sheetName val="Pag A 13"/>
      <sheetName val="Control"/>
      <sheetName val="P&amp;L Anual y Mensual"/>
    </sheetNames>
    <sheetDataSet>
      <sheetData sheetId="0"/>
      <sheetData sheetId="1"/>
      <sheetData sheetId="2"/>
      <sheetData sheetId="3"/>
      <sheetData sheetId="4"/>
      <sheetData sheetId="5"/>
      <sheetData sheetId="6"/>
      <sheetData sheetId="7"/>
      <sheetData sheetId="8" refreshError="1">
        <row r="67">
          <cell r="C67">
            <v>0</v>
          </cell>
          <cell r="E67">
            <v>3</v>
          </cell>
        </row>
      </sheetData>
      <sheetData sheetId="9"/>
      <sheetData sheetId="10"/>
      <sheetData sheetId="1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
      <sheetName val="RESUMEN"/>
      <sheetName val="HARINA-REAL"/>
      <sheetName val="GFD-HARI REAL "/>
      <sheetName val="PRODUCC"/>
      <sheetName val="MANT-HAR"/>
      <sheetName val="CALIDAD"/>
      <sheetName val="ADM-HAR"/>
      <sheetName val="IIC-HAR"/>
      <sheetName val="det-prod"/>
      <sheetName val="det-mant"/>
      <sheetName val="det-CAL"/>
      <sheetName val="det-adm"/>
      <sheetName val="det-II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1"/>
      <sheetName val="SaldosMensualesPorPlantas"/>
      <sheetName val="IndicadorNivelStocks"/>
      <sheetName val="gRAFpRESENTACION"/>
    </sheetNames>
    <sheetDataSet>
      <sheetData sheetId="0">
        <row r="1">
          <cell r="A1" t="str">
            <v>SUM_EXP_1</v>
          </cell>
          <cell r="B1" t="str">
            <v>SUM_EXP_2</v>
          </cell>
          <cell r="C1" t="str">
            <v>SUM_EXP_3</v>
          </cell>
          <cell r="D1" t="str">
            <v>SUM_EXP_4</v>
          </cell>
          <cell r="E1" t="str">
            <v>SUM_EXP_5</v>
          </cell>
          <cell r="F1" t="str">
            <v>SUM_EXP_6</v>
          </cell>
          <cell r="G1" t="str">
            <v>SUM_EXP_7</v>
          </cell>
          <cell r="H1" t="str">
            <v>SUM_EXP_8</v>
          </cell>
          <cell r="I1" t="str">
            <v>SUM_EXP_9</v>
          </cell>
          <cell r="J1" t="str">
            <v>SUM_EXP_10</v>
          </cell>
          <cell r="K1" t="str">
            <v>SUM_EXP_11</v>
          </cell>
          <cell r="L1" t="str">
            <v>SUM_EXP_12</v>
          </cell>
          <cell r="M1" t="str">
            <v>SUM_EXP_13</v>
          </cell>
          <cell r="N1" t="str">
            <v>SUM_EXP_14</v>
          </cell>
          <cell r="O1" t="str">
            <v>SUM_EXP_15</v>
          </cell>
          <cell r="P1" t="str">
            <v>SUM_EXP_16</v>
          </cell>
          <cell r="Q1" t="str">
            <v>SUM_EXP_17</v>
          </cell>
          <cell r="R1" t="str">
            <v>SUM_EXP_18</v>
          </cell>
          <cell r="S1" t="str">
            <v>SUM_EXP_19</v>
          </cell>
          <cell r="T1" t="str">
            <v>SUM_EXP_20</v>
          </cell>
          <cell r="U1" t="str">
            <v>SUM_EXP_21</v>
          </cell>
          <cell r="V1" t="str">
            <v>SUM_EXP_22</v>
          </cell>
          <cell r="W1" t="str">
            <v>SUM_EXP_23</v>
          </cell>
          <cell r="X1" t="str">
            <v>SUM_EXP_24</v>
          </cell>
          <cell r="Y1" t="str">
            <v>UO</v>
          </cell>
        </row>
        <row r="2">
          <cell r="A2">
            <v>3933460.9550999999</v>
          </cell>
          <cell r="B2">
            <v>3655419.5721</v>
          </cell>
          <cell r="C2">
            <v>3985932.2807</v>
          </cell>
          <cell r="D2">
            <v>3771444.0446000001</v>
          </cell>
          <cell r="E2">
            <v>4113665.7074000002</v>
          </cell>
          <cell r="F2">
            <v>3526968.7185999998</v>
          </cell>
          <cell r="G2">
            <v>3576443.9673000001</v>
          </cell>
          <cell r="H2">
            <v>3348284.5767999999</v>
          </cell>
          <cell r="I2">
            <v>3471555.0967000001</v>
          </cell>
          <cell r="J2">
            <v>3342484.9487000001</v>
          </cell>
          <cell r="K2">
            <v>3320801.8382999999</v>
          </cell>
          <cell r="L2">
            <v>2449864.8925999999</v>
          </cell>
          <cell r="M2">
            <v>2489228.1362999999</v>
          </cell>
          <cell r="N2">
            <v>2641070.9959</v>
          </cell>
          <cell r="O2">
            <v>3109627.0849000001</v>
          </cell>
          <cell r="P2">
            <v>2973350.4240999999</v>
          </cell>
          <cell r="Q2">
            <v>2677081.8235999998</v>
          </cell>
          <cell r="R2">
            <v>2976036.534</v>
          </cell>
          <cell r="S2">
            <v>2864911.9569000001</v>
          </cell>
          <cell r="T2">
            <v>2646034.6968999999</v>
          </cell>
          <cell r="U2">
            <v>2462245.0452999999</v>
          </cell>
          <cell r="V2">
            <v>2999227.8207</v>
          </cell>
          <cell r="W2">
            <v>2936733.0482999999</v>
          </cell>
          <cell r="X2">
            <v>2686975.2429999998</v>
          </cell>
          <cell r="Y2" t="str">
            <v>01</v>
          </cell>
        </row>
        <row r="3">
          <cell r="A3">
            <v>0</v>
          </cell>
          <cell r="B3">
            <v>0</v>
          </cell>
          <cell r="C3">
            <v>0</v>
          </cell>
          <cell r="D3">
            <v>6598.1099000000004</v>
          </cell>
          <cell r="E3">
            <v>39220.458899999998</v>
          </cell>
          <cell r="F3">
            <v>23203.9964</v>
          </cell>
          <cell r="G3">
            <v>50033.429400000001</v>
          </cell>
          <cell r="H3">
            <v>33149.625899999999</v>
          </cell>
          <cell r="I3">
            <v>25899.971399999999</v>
          </cell>
          <cell r="J3">
            <v>0</v>
          </cell>
          <cell r="K3">
            <v>0</v>
          </cell>
          <cell r="L3">
            <v>0</v>
          </cell>
          <cell r="M3">
            <v>0</v>
          </cell>
          <cell r="N3">
            <v>0</v>
          </cell>
          <cell r="O3">
            <v>0</v>
          </cell>
          <cell r="P3">
            <v>0</v>
          </cell>
          <cell r="Q3">
            <v>0</v>
          </cell>
          <cell r="R3">
            <v>0</v>
          </cell>
          <cell r="S3">
            <v>0</v>
          </cell>
          <cell r="T3">
            <v>0</v>
          </cell>
          <cell r="U3">
            <v>0</v>
          </cell>
          <cell r="V3">
            <v>0</v>
          </cell>
          <cell r="W3">
            <v>0</v>
          </cell>
          <cell r="X3">
            <v>0</v>
          </cell>
          <cell r="Y3" t="str">
            <v>11</v>
          </cell>
        </row>
        <row r="4">
          <cell r="A4">
            <v>0</v>
          </cell>
          <cell r="B4">
            <v>0</v>
          </cell>
          <cell r="C4">
            <v>12228.512000000001</v>
          </cell>
          <cell r="D4">
            <v>12492.932000000001</v>
          </cell>
          <cell r="E4">
            <v>11039.38</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t="str">
            <v>21</v>
          </cell>
        </row>
        <row r="5">
          <cell r="A5">
            <v>1994411.4227</v>
          </cell>
          <cell r="B5">
            <v>2268687.9408999998</v>
          </cell>
          <cell r="C5">
            <v>2373274.6020999998</v>
          </cell>
          <cell r="D5">
            <v>3060108.7692999998</v>
          </cell>
          <cell r="E5">
            <v>2212418.3872000002</v>
          </cell>
          <cell r="F5">
            <v>2001828.0941999999</v>
          </cell>
          <cell r="G5">
            <v>2162747.8006000002</v>
          </cell>
          <cell r="H5">
            <v>2078073.595</v>
          </cell>
          <cell r="I5">
            <v>2006942.7290000001</v>
          </cell>
          <cell r="J5">
            <v>2179529.6573999999</v>
          </cell>
          <cell r="K5">
            <v>2045457.8033</v>
          </cell>
          <cell r="L5">
            <v>1714232.5922999999</v>
          </cell>
          <cell r="M5">
            <v>1612404.0152</v>
          </cell>
          <cell r="N5">
            <v>1889913.7331000001</v>
          </cell>
          <cell r="O5">
            <v>2145444.3687</v>
          </cell>
          <cell r="P5">
            <v>4497963.2752999999</v>
          </cell>
          <cell r="Q5">
            <v>1990405.8699</v>
          </cell>
          <cell r="R5">
            <v>2258270.6732000001</v>
          </cell>
          <cell r="S5">
            <v>1875624.2250000001</v>
          </cell>
          <cell r="T5">
            <v>1872292.1203999999</v>
          </cell>
          <cell r="U5">
            <v>1882965.4515</v>
          </cell>
          <cell r="V5">
            <v>2262874.4271999998</v>
          </cell>
          <cell r="W5">
            <v>2441976.2025000001</v>
          </cell>
          <cell r="X5">
            <v>2578916.6581000001</v>
          </cell>
          <cell r="Y5" t="str">
            <v>25</v>
          </cell>
        </row>
        <row r="6">
          <cell r="A6">
            <v>2126907.3267999999</v>
          </cell>
          <cell r="B6">
            <v>2564364.7348000002</v>
          </cell>
          <cell r="C6">
            <v>2726165.4911000002</v>
          </cell>
          <cell r="D6">
            <v>3191047.4525000001</v>
          </cell>
          <cell r="E6">
            <v>3964459.3354000002</v>
          </cell>
          <cell r="F6">
            <v>3076150.6836999999</v>
          </cell>
          <cell r="G6">
            <v>2626885.3467999999</v>
          </cell>
          <cell r="H6">
            <v>2194235.0723000001</v>
          </cell>
          <cell r="I6">
            <v>2294329.0469</v>
          </cell>
          <cell r="J6">
            <v>4480395.4302000003</v>
          </cell>
          <cell r="K6">
            <v>2056184.3481999999</v>
          </cell>
          <cell r="L6">
            <v>1877132.9061</v>
          </cell>
          <cell r="M6">
            <v>1832964.2890000001</v>
          </cell>
          <cell r="N6">
            <v>2085600.4003000001</v>
          </cell>
          <cell r="O6">
            <v>2467816.4715999998</v>
          </cell>
          <cell r="P6">
            <v>2385133.5946</v>
          </cell>
          <cell r="Q6">
            <v>2000027.9606999999</v>
          </cell>
          <cell r="R6">
            <v>2086195.7324999999</v>
          </cell>
          <cell r="S6">
            <v>1990655.9069999999</v>
          </cell>
          <cell r="T6">
            <v>2303898.4737999998</v>
          </cell>
          <cell r="U6">
            <v>2087388.1100999999</v>
          </cell>
          <cell r="V6">
            <v>2648542.5608999999</v>
          </cell>
          <cell r="W6">
            <v>2339568.2045</v>
          </cell>
          <cell r="X6">
            <v>2311991.9613000001</v>
          </cell>
          <cell r="Y6" t="str">
            <v>31</v>
          </cell>
        </row>
        <row r="7">
          <cell r="A7">
            <v>1354554.2301</v>
          </cell>
          <cell r="B7">
            <v>1360413.9373999999</v>
          </cell>
          <cell r="C7">
            <v>1403199.4291000001</v>
          </cell>
          <cell r="D7">
            <v>1735141.2328999999</v>
          </cell>
          <cell r="E7">
            <v>1536877.2289</v>
          </cell>
          <cell r="F7">
            <v>1495781.328</v>
          </cell>
          <cell r="G7">
            <v>1804662.1921999999</v>
          </cell>
          <cell r="H7">
            <v>1774540.9956</v>
          </cell>
          <cell r="I7">
            <v>1564449.6835</v>
          </cell>
          <cell r="J7">
            <v>1777988.807</v>
          </cell>
          <cell r="K7">
            <v>1747069.2704</v>
          </cell>
          <cell r="L7">
            <v>1575511.3955000001</v>
          </cell>
          <cell r="M7">
            <v>1569359.3774000001</v>
          </cell>
          <cell r="N7">
            <v>1738618.2866</v>
          </cell>
          <cell r="O7">
            <v>2378307.5776999998</v>
          </cell>
          <cell r="P7">
            <v>1968646.267</v>
          </cell>
          <cell r="Q7">
            <v>2021884.7483000001</v>
          </cell>
          <cell r="R7">
            <v>1942514.2705999999</v>
          </cell>
          <cell r="S7">
            <v>2278490.9934</v>
          </cell>
          <cell r="T7">
            <v>2418968.2415999998</v>
          </cell>
          <cell r="U7">
            <v>2290640.9079</v>
          </cell>
          <cell r="V7">
            <v>2268130.7955999998</v>
          </cell>
          <cell r="W7">
            <v>2129413.1334000002</v>
          </cell>
          <cell r="X7">
            <v>2426286.0649999999</v>
          </cell>
          <cell r="Y7" t="str">
            <v>41</v>
          </cell>
        </row>
        <row r="8">
          <cell r="A8">
            <v>0</v>
          </cell>
          <cell r="B8">
            <v>0</v>
          </cell>
          <cell r="C8">
            <v>0</v>
          </cell>
          <cell r="D8">
            <v>0</v>
          </cell>
          <cell r="E8">
            <v>0</v>
          </cell>
          <cell r="F8">
            <v>0</v>
          </cell>
          <cell r="G8">
            <v>0</v>
          </cell>
          <cell r="H8">
            <v>0</v>
          </cell>
          <cell r="I8">
            <v>0</v>
          </cell>
          <cell r="J8">
            <v>0</v>
          </cell>
          <cell r="K8">
            <v>0</v>
          </cell>
          <cell r="L8">
            <v>0</v>
          </cell>
          <cell r="M8">
            <v>0</v>
          </cell>
          <cell r="N8">
            <v>0</v>
          </cell>
          <cell r="O8">
            <v>127463.0566</v>
          </cell>
          <cell r="P8">
            <v>156214.97500000001</v>
          </cell>
          <cell r="Q8">
            <v>153815.5888</v>
          </cell>
          <cell r="R8">
            <v>133152.88500000001</v>
          </cell>
          <cell r="S8">
            <v>58655.183499999999</v>
          </cell>
          <cell r="T8">
            <v>17300.704000000002</v>
          </cell>
          <cell r="U8">
            <v>4040.116</v>
          </cell>
          <cell r="V8">
            <v>0</v>
          </cell>
          <cell r="W8">
            <v>0</v>
          </cell>
          <cell r="X8">
            <v>0</v>
          </cell>
          <cell r="Y8" t="str">
            <v>42</v>
          </cell>
        </row>
        <row r="9">
          <cell r="A9">
            <v>193956.53640000001</v>
          </cell>
          <cell r="B9">
            <v>195314.8664</v>
          </cell>
          <cell r="C9">
            <v>213645.34239999999</v>
          </cell>
          <cell r="D9">
            <v>214188.67240000001</v>
          </cell>
          <cell r="E9">
            <v>198092.2182</v>
          </cell>
          <cell r="F9">
            <v>216299.17170000001</v>
          </cell>
          <cell r="G9">
            <v>220437.78969999999</v>
          </cell>
          <cell r="H9">
            <v>225057.8597</v>
          </cell>
          <cell r="I9">
            <v>226342.1997</v>
          </cell>
          <cell r="J9">
            <v>211542.11629999999</v>
          </cell>
          <cell r="K9">
            <v>142342.72029999999</v>
          </cell>
          <cell r="L9">
            <v>79414.737099999998</v>
          </cell>
          <cell r="M9">
            <v>183324.82709999999</v>
          </cell>
          <cell r="N9">
            <v>187586.78709999999</v>
          </cell>
          <cell r="O9">
            <v>97654.494099999996</v>
          </cell>
          <cell r="P9">
            <v>114579.1441</v>
          </cell>
          <cell r="Q9">
            <v>79396.731599999999</v>
          </cell>
          <cell r="R9">
            <v>96165.911600000007</v>
          </cell>
          <cell r="S9">
            <v>104354.2316</v>
          </cell>
          <cell r="T9">
            <v>106243.9016</v>
          </cell>
          <cell r="U9">
            <v>108333.5876</v>
          </cell>
          <cell r="V9">
            <v>116725.31759999999</v>
          </cell>
          <cell r="W9">
            <v>106219.56759999999</v>
          </cell>
          <cell r="X9">
            <v>47201.196000000004</v>
          </cell>
          <cell r="Y9" t="str">
            <v>51</v>
          </cell>
        </row>
        <row r="10">
          <cell r="A10">
            <v>10056004.911699999</v>
          </cell>
          <cell r="B10">
            <v>10722542.052100001</v>
          </cell>
          <cell r="C10">
            <v>11105546.132300001</v>
          </cell>
          <cell r="D10">
            <v>10104959.193499999</v>
          </cell>
          <cell r="E10">
            <v>9565227.6696000006</v>
          </cell>
          <cell r="F10">
            <v>9561510.4365999997</v>
          </cell>
          <cell r="G10">
            <v>9217483.5226000007</v>
          </cell>
          <cell r="H10">
            <v>9098670.1237000003</v>
          </cell>
          <cell r="I10">
            <v>9399790.2434</v>
          </cell>
          <cell r="J10">
            <v>8859090.2758000009</v>
          </cell>
          <cell r="K10">
            <v>9274912.6503999997</v>
          </cell>
          <cell r="L10">
            <v>8786906.6696000006</v>
          </cell>
          <cell r="M10">
            <v>9373796.9735000003</v>
          </cell>
          <cell r="N10">
            <v>9113071.8361000009</v>
          </cell>
          <cell r="O10">
            <v>9139443.8252000008</v>
          </cell>
          <cell r="P10">
            <v>9253253.4211999997</v>
          </cell>
          <cell r="Q10">
            <v>9480786.0063000005</v>
          </cell>
          <cell r="R10">
            <v>8878753.3062999994</v>
          </cell>
          <cell r="S10">
            <v>9264210.4996000007</v>
          </cell>
          <cell r="T10">
            <v>9874291.7337999996</v>
          </cell>
          <cell r="U10">
            <v>9661361.3396000005</v>
          </cell>
          <cell r="V10">
            <v>9736581.3760000002</v>
          </cell>
          <cell r="W10">
            <v>9771816.3983999994</v>
          </cell>
          <cell r="X10">
            <v>11667996.8113</v>
          </cell>
          <cell r="Y10" t="str">
            <v>52</v>
          </cell>
        </row>
        <row r="11">
          <cell r="A11">
            <v>0</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t="str">
            <v>53</v>
          </cell>
        </row>
        <row r="12">
          <cell r="A12">
            <v>10246.790000000001</v>
          </cell>
          <cell r="B12">
            <v>28044.83</v>
          </cell>
          <cell r="C12">
            <v>40121.660000000003</v>
          </cell>
          <cell r="D12">
            <v>48886.25</v>
          </cell>
          <cell r="E12">
            <v>79387.03</v>
          </cell>
          <cell r="F12">
            <v>120007.42</v>
          </cell>
          <cell r="G12">
            <v>117362.98</v>
          </cell>
          <cell r="H12">
            <v>117402.64</v>
          </cell>
          <cell r="I12">
            <v>117402.64</v>
          </cell>
          <cell r="J12">
            <v>118605.39</v>
          </cell>
          <cell r="K12">
            <v>118605.39</v>
          </cell>
          <cell r="L12">
            <v>0</v>
          </cell>
          <cell r="M12">
            <v>0</v>
          </cell>
          <cell r="N12">
            <v>0</v>
          </cell>
          <cell r="O12">
            <v>0</v>
          </cell>
          <cell r="P12">
            <v>0</v>
          </cell>
          <cell r="Q12">
            <v>0</v>
          </cell>
          <cell r="R12">
            <v>0</v>
          </cell>
          <cell r="S12">
            <v>0</v>
          </cell>
          <cell r="T12">
            <v>0</v>
          </cell>
          <cell r="U12">
            <v>0</v>
          </cell>
          <cell r="V12">
            <v>0</v>
          </cell>
          <cell r="W12">
            <v>0</v>
          </cell>
          <cell r="X12">
            <v>0</v>
          </cell>
          <cell r="Y12" t="str">
            <v>54</v>
          </cell>
        </row>
        <row r="13">
          <cell r="A13">
            <v>2061144.4476000001</v>
          </cell>
          <cell r="B13">
            <v>2105268.4287999999</v>
          </cell>
          <cell r="C13">
            <v>2645831.8281999999</v>
          </cell>
          <cell r="D13">
            <v>2100015.4238999998</v>
          </cell>
          <cell r="E13">
            <v>2085620.2320999999</v>
          </cell>
          <cell r="F13">
            <v>1977098.5578000001</v>
          </cell>
          <cell r="G13">
            <v>2037777.3330999999</v>
          </cell>
          <cell r="H13">
            <v>2085029.3133</v>
          </cell>
          <cell r="I13">
            <v>2186410.7241000002</v>
          </cell>
          <cell r="J13">
            <v>2202580.7080000001</v>
          </cell>
          <cell r="K13">
            <v>2056434.8744000001</v>
          </cell>
          <cell r="L13">
            <v>1933492.1797</v>
          </cell>
          <cell r="M13">
            <v>2192595.0726000001</v>
          </cell>
          <cell r="N13">
            <v>2190105.8536999999</v>
          </cell>
          <cell r="O13">
            <v>3287486.2456999999</v>
          </cell>
          <cell r="P13">
            <v>2270454.9262000001</v>
          </cell>
          <cell r="Q13">
            <v>2494242.0619000001</v>
          </cell>
          <cell r="R13">
            <v>2366044.5935</v>
          </cell>
          <cell r="S13">
            <v>2450122.6815999998</v>
          </cell>
          <cell r="T13">
            <v>2969560.3426999999</v>
          </cell>
          <cell r="U13">
            <v>2920365.2867999999</v>
          </cell>
          <cell r="V13">
            <v>3434962.2595000002</v>
          </cell>
          <cell r="W13">
            <v>3097593.5787999998</v>
          </cell>
          <cell r="X13">
            <v>3351068.0405999999</v>
          </cell>
          <cell r="Y13" t="str">
            <v>61</v>
          </cell>
        </row>
        <row r="14">
          <cell r="A14">
            <v>1414561.0326</v>
          </cell>
          <cell r="B14">
            <v>1473966.74</v>
          </cell>
          <cell r="C14">
            <v>1566841.3936999999</v>
          </cell>
          <cell r="D14">
            <v>1612047.7487000001</v>
          </cell>
          <cell r="E14">
            <v>1351869.8219999999</v>
          </cell>
          <cell r="F14">
            <v>1246384.9556</v>
          </cell>
          <cell r="G14">
            <v>1583938.3054</v>
          </cell>
          <cell r="H14">
            <v>1294144.5007</v>
          </cell>
          <cell r="I14">
            <v>1359237.5796000001</v>
          </cell>
          <cell r="J14">
            <v>1324523.8729000001</v>
          </cell>
          <cell r="K14">
            <v>1452849.7659</v>
          </cell>
          <cell r="L14">
            <v>1509328.8126000001</v>
          </cell>
          <cell r="M14">
            <v>1511152.8470999999</v>
          </cell>
          <cell r="N14">
            <v>1860713.2006999999</v>
          </cell>
          <cell r="O14">
            <v>1584361.3432</v>
          </cell>
          <cell r="P14">
            <v>1475853.361</v>
          </cell>
          <cell r="Q14">
            <v>1403077.7663</v>
          </cell>
          <cell r="R14">
            <v>1337887.1843999999</v>
          </cell>
          <cell r="S14">
            <v>1267892.7305999999</v>
          </cell>
          <cell r="T14">
            <v>1179408.1466999999</v>
          </cell>
          <cell r="U14">
            <v>1209215.8225</v>
          </cell>
          <cell r="V14">
            <v>1172029.4029999999</v>
          </cell>
          <cell r="W14">
            <v>1015610.115</v>
          </cell>
          <cell r="X14">
            <v>1101371.2023</v>
          </cell>
          <cell r="Y14" t="str">
            <v>71</v>
          </cell>
        </row>
        <row r="15">
          <cell r="A15">
            <v>3135606.2144999998</v>
          </cell>
          <cell r="B15">
            <v>3087128.1135999998</v>
          </cell>
          <cell r="C15">
            <v>2887588.5510999998</v>
          </cell>
          <cell r="D15">
            <v>1794450.0644</v>
          </cell>
          <cell r="E15">
            <v>1517997.1179</v>
          </cell>
          <cell r="F15">
            <v>1384014.148</v>
          </cell>
          <cell r="G15">
            <v>1158424.7686999999</v>
          </cell>
          <cell r="H15">
            <v>1294901.2315</v>
          </cell>
          <cell r="I15">
            <v>1265221.0334999999</v>
          </cell>
          <cell r="J15">
            <v>1526532.3355</v>
          </cell>
          <cell r="K15">
            <v>1313433.8395</v>
          </cell>
          <cell r="L15">
            <v>1199787.7002000001</v>
          </cell>
          <cell r="M15">
            <v>1424204.6096999999</v>
          </cell>
          <cell r="N15">
            <v>1331977.0706</v>
          </cell>
          <cell r="O15">
            <v>1268918.0815999999</v>
          </cell>
          <cell r="P15">
            <v>2000050.1455999999</v>
          </cell>
          <cell r="Q15">
            <v>1215862.6199</v>
          </cell>
          <cell r="R15">
            <v>1178625.4450000001</v>
          </cell>
          <cell r="S15">
            <v>1161914.3714999999</v>
          </cell>
          <cell r="T15">
            <v>1168597.453</v>
          </cell>
          <cell r="U15">
            <v>1027413.4809</v>
          </cell>
          <cell r="V15">
            <v>1063005.7834999999</v>
          </cell>
          <cell r="W15">
            <v>1254703.7409000001</v>
          </cell>
          <cell r="X15">
            <v>1635811.5952999999</v>
          </cell>
          <cell r="Y15" t="str">
            <v>81</v>
          </cell>
        </row>
        <row r="16">
          <cell r="A16">
            <v>0</v>
          </cell>
          <cell r="B16">
            <v>0</v>
          </cell>
          <cell r="C16">
            <v>0</v>
          </cell>
          <cell r="D16">
            <v>0</v>
          </cell>
          <cell r="E16">
            <v>0</v>
          </cell>
          <cell r="F16">
            <v>0</v>
          </cell>
          <cell r="G16">
            <v>0</v>
          </cell>
          <cell r="H16">
            <v>0</v>
          </cell>
          <cell r="I16">
            <v>0</v>
          </cell>
          <cell r="J16">
            <v>776.64</v>
          </cell>
          <cell r="K16">
            <v>0</v>
          </cell>
          <cell r="L16">
            <v>0</v>
          </cell>
          <cell r="M16">
            <v>0</v>
          </cell>
          <cell r="N16">
            <v>0</v>
          </cell>
          <cell r="O16">
            <v>0</v>
          </cell>
          <cell r="P16">
            <v>0</v>
          </cell>
          <cell r="Q16">
            <v>0</v>
          </cell>
          <cell r="R16">
            <v>0</v>
          </cell>
          <cell r="S16">
            <v>0</v>
          </cell>
          <cell r="T16">
            <v>1311070.0567000001</v>
          </cell>
          <cell r="U16">
            <v>1289436.3463000001</v>
          </cell>
          <cell r="V16">
            <v>1290731.6481000001</v>
          </cell>
          <cell r="W16">
            <v>1393778.4717999999</v>
          </cell>
          <cell r="X16">
            <v>1805670.9842999999</v>
          </cell>
          <cell r="Y16" t="str">
            <v>92</v>
          </cell>
        </row>
      </sheetData>
      <sheetData sheetId="1" refreshError="1"/>
      <sheetData sheetId="2"/>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a Grande"/>
      <sheetName val="Roma"/>
      <sheetName val="Sausal"/>
      <sheetName val="Farias"/>
      <sheetName val="PagA 5.3"/>
      <sheetName val="PagA 6"/>
      <sheetName val="PagA 8"/>
      <sheetName val="PagA 9"/>
      <sheetName val="PagA 10.1"/>
      <sheetName val="PagA 10.2"/>
      <sheetName val="Pag A 11"/>
      <sheetName val="Control"/>
      <sheetName val="a"/>
      <sheetName val="Exi-Ago02"/>
    </sheetNames>
    <sheetDataSet>
      <sheetData sheetId="0"/>
      <sheetData sheetId="1" refreshError="1">
        <row r="2">
          <cell r="A2" t="str">
            <v>Nº</v>
          </cell>
          <cell r="B2" t="str">
            <v>CAMPO</v>
          </cell>
          <cell r="C2" t="str">
            <v>VARIEDAD</v>
          </cell>
          <cell r="D2" t="str">
            <v>CORTE</v>
          </cell>
          <cell r="E2" t="str">
            <v>EDAD</v>
          </cell>
          <cell r="F2" t="str">
            <v>HAS</v>
          </cell>
          <cell r="G2" t="str">
            <v>NITROGENO</v>
          </cell>
          <cell r="H2" t="str">
            <v>AGOSTE</v>
          </cell>
        </row>
        <row r="3">
          <cell r="A3">
            <v>1</v>
          </cell>
          <cell r="B3" t="str">
            <v>Magdalena</v>
          </cell>
          <cell r="C3" t="str">
            <v>H61</v>
          </cell>
          <cell r="D3">
            <v>1</v>
          </cell>
          <cell r="E3">
            <v>18</v>
          </cell>
          <cell r="F3">
            <v>100.39</v>
          </cell>
          <cell r="G3">
            <v>225</v>
          </cell>
          <cell r="H3">
            <v>1</v>
          </cell>
        </row>
        <row r="4">
          <cell r="A4">
            <v>2</v>
          </cell>
          <cell r="B4" t="str">
            <v>Victor Semilla</v>
          </cell>
          <cell r="C4" t="str">
            <v>H32</v>
          </cell>
          <cell r="D4">
            <v>3</v>
          </cell>
          <cell r="E4">
            <v>17</v>
          </cell>
          <cell r="F4">
            <v>10.97</v>
          </cell>
          <cell r="G4">
            <v>180</v>
          </cell>
          <cell r="H4">
            <v>1</v>
          </cell>
        </row>
        <row r="5">
          <cell r="A5">
            <v>3</v>
          </cell>
          <cell r="B5" t="str">
            <v>Mayal "A" Semilla</v>
          </cell>
          <cell r="C5" t="str">
            <v>H61</v>
          </cell>
          <cell r="D5">
            <v>2</v>
          </cell>
          <cell r="E5">
            <v>17</v>
          </cell>
          <cell r="F5">
            <v>14.04</v>
          </cell>
          <cell r="G5">
            <v>180</v>
          </cell>
          <cell r="H5">
            <v>1</v>
          </cell>
        </row>
        <row r="6">
          <cell r="A6">
            <v>4</v>
          </cell>
          <cell r="B6" t="str">
            <v>Miguel</v>
          </cell>
          <cell r="C6" t="str">
            <v>H61</v>
          </cell>
          <cell r="D6">
            <v>1</v>
          </cell>
          <cell r="E6">
            <v>17</v>
          </cell>
          <cell r="F6">
            <v>117.06</v>
          </cell>
          <cell r="G6">
            <v>225</v>
          </cell>
          <cell r="H6">
            <v>1</v>
          </cell>
        </row>
        <row r="7">
          <cell r="A7">
            <v>5</v>
          </cell>
          <cell r="B7" t="str">
            <v>Viñita I</v>
          </cell>
          <cell r="C7" t="str">
            <v>H57</v>
          </cell>
          <cell r="D7">
            <v>2</v>
          </cell>
          <cell r="E7">
            <v>16</v>
          </cell>
          <cell r="F7">
            <v>141.29</v>
          </cell>
          <cell r="G7">
            <v>135</v>
          </cell>
          <cell r="H7">
            <v>1</v>
          </cell>
        </row>
        <row r="8">
          <cell r="A8">
            <v>6</v>
          </cell>
          <cell r="B8" t="str">
            <v>Bazán I</v>
          </cell>
          <cell r="C8" t="str">
            <v>H57</v>
          </cell>
          <cell r="D8">
            <v>6</v>
          </cell>
          <cell r="E8">
            <v>15</v>
          </cell>
          <cell r="F8">
            <v>136.46</v>
          </cell>
          <cell r="G8">
            <v>180</v>
          </cell>
          <cell r="H8">
            <v>1</v>
          </cell>
        </row>
        <row r="9">
          <cell r="A9">
            <v>7</v>
          </cell>
          <cell r="B9" t="str">
            <v>Hornillo</v>
          </cell>
          <cell r="C9" t="str">
            <v>H32</v>
          </cell>
          <cell r="D9">
            <v>3</v>
          </cell>
          <cell r="E9">
            <v>15</v>
          </cell>
          <cell r="F9">
            <v>51.85</v>
          </cell>
          <cell r="G9">
            <v>135</v>
          </cell>
          <cell r="H9">
            <v>1</v>
          </cell>
        </row>
        <row r="10">
          <cell r="A10">
            <v>8</v>
          </cell>
          <cell r="B10" t="str">
            <v>Albertini    H71</v>
          </cell>
          <cell r="C10" t="str">
            <v>Vrs</v>
          </cell>
          <cell r="D10">
            <v>3</v>
          </cell>
          <cell r="E10">
            <v>14</v>
          </cell>
          <cell r="F10">
            <v>123.12</v>
          </cell>
          <cell r="G10">
            <v>180</v>
          </cell>
          <cell r="H10">
            <v>1</v>
          </cell>
        </row>
        <row r="11">
          <cell r="A11">
            <v>9</v>
          </cell>
          <cell r="B11" t="str">
            <v>Potrero</v>
          </cell>
          <cell r="C11" t="str">
            <v>H32</v>
          </cell>
          <cell r="D11">
            <v>3</v>
          </cell>
          <cell r="E11">
            <v>14</v>
          </cell>
          <cell r="F11">
            <v>49.1</v>
          </cell>
          <cell r="G11">
            <v>180</v>
          </cell>
          <cell r="H11">
            <v>1</v>
          </cell>
        </row>
        <row r="12">
          <cell r="A12">
            <v>10</v>
          </cell>
          <cell r="B12" t="str">
            <v>Tulape "A"</v>
          </cell>
          <cell r="C12" t="str">
            <v>H68</v>
          </cell>
          <cell r="D12">
            <v>4</v>
          </cell>
          <cell r="E12">
            <v>14</v>
          </cell>
          <cell r="F12">
            <v>118.25</v>
          </cell>
          <cell r="G12">
            <v>180</v>
          </cell>
          <cell r="H12">
            <v>1</v>
          </cell>
        </row>
        <row r="13">
          <cell r="A13">
            <v>11</v>
          </cell>
          <cell r="B13" t="str">
            <v>Terraplén "A"</v>
          </cell>
          <cell r="C13" t="str">
            <v>H32</v>
          </cell>
          <cell r="D13">
            <v>2</v>
          </cell>
          <cell r="E13">
            <v>13</v>
          </cell>
          <cell r="F13">
            <v>174.07</v>
          </cell>
          <cell r="G13">
            <v>180</v>
          </cell>
          <cell r="H13">
            <v>1</v>
          </cell>
        </row>
        <row r="14">
          <cell r="A14">
            <v>12</v>
          </cell>
          <cell r="B14" t="str">
            <v>Pampas de Ventura II</v>
          </cell>
          <cell r="C14" t="str">
            <v>H68</v>
          </cell>
          <cell r="D14">
            <v>1</v>
          </cell>
          <cell r="E14">
            <v>13</v>
          </cell>
          <cell r="F14">
            <v>83.96</v>
          </cell>
          <cell r="G14">
            <v>225</v>
          </cell>
          <cell r="H14">
            <v>1</v>
          </cell>
        </row>
        <row r="15">
          <cell r="A15">
            <v>13</v>
          </cell>
          <cell r="B15" t="str">
            <v>Mayal "A"</v>
          </cell>
          <cell r="C15" t="str">
            <v>Vrs</v>
          </cell>
          <cell r="D15">
            <v>2</v>
          </cell>
          <cell r="E15">
            <v>12</v>
          </cell>
          <cell r="F15">
            <v>44.24</v>
          </cell>
          <cell r="G15">
            <v>180</v>
          </cell>
          <cell r="H15">
            <v>1</v>
          </cell>
        </row>
        <row r="16">
          <cell r="A16">
            <v>14</v>
          </cell>
          <cell r="B16" t="str">
            <v>Víctor</v>
          </cell>
          <cell r="C16" t="str">
            <v>H32</v>
          </cell>
          <cell r="D16">
            <v>3</v>
          </cell>
          <cell r="E16">
            <v>12</v>
          </cell>
          <cell r="F16">
            <v>149.82</v>
          </cell>
          <cell r="G16">
            <v>135</v>
          </cell>
          <cell r="H16">
            <v>1</v>
          </cell>
        </row>
        <row r="17">
          <cell r="A17">
            <v>15</v>
          </cell>
          <cell r="B17" t="str">
            <v>Roma</v>
          </cell>
          <cell r="C17" t="str">
            <v>Vrs</v>
          </cell>
          <cell r="D17">
            <v>2</v>
          </cell>
          <cell r="E17">
            <v>12</v>
          </cell>
          <cell r="F17">
            <v>80.58</v>
          </cell>
          <cell r="G17">
            <v>180</v>
          </cell>
          <cell r="H17">
            <v>1</v>
          </cell>
        </row>
        <row r="18">
          <cell r="A18">
            <v>16</v>
          </cell>
          <cell r="B18" t="str">
            <v>Mayal "B"</v>
          </cell>
          <cell r="C18" t="str">
            <v>Vrs</v>
          </cell>
          <cell r="D18">
            <v>4</v>
          </cell>
          <cell r="E18">
            <v>11</v>
          </cell>
          <cell r="F18">
            <v>122.13</v>
          </cell>
          <cell r="G18">
            <v>180</v>
          </cell>
          <cell r="H18">
            <v>1</v>
          </cell>
        </row>
        <row r="19">
          <cell r="A19">
            <v>17</v>
          </cell>
          <cell r="B19" t="str">
            <v>Viñita II</v>
          </cell>
          <cell r="C19" t="str">
            <v>H57</v>
          </cell>
          <cell r="D19">
            <v>3</v>
          </cell>
          <cell r="E19">
            <v>10</v>
          </cell>
          <cell r="F19">
            <v>77.849999999999994</v>
          </cell>
          <cell r="G19">
            <v>135</v>
          </cell>
        </row>
        <row r="20">
          <cell r="A20">
            <v>18</v>
          </cell>
          <cell r="B20" t="str">
            <v>Viñita II</v>
          </cell>
          <cell r="C20" t="str">
            <v>H57</v>
          </cell>
          <cell r="D20">
            <v>3</v>
          </cell>
          <cell r="E20">
            <v>10</v>
          </cell>
          <cell r="F20">
            <v>47.680000000000007</v>
          </cell>
          <cell r="G20">
            <v>0</v>
          </cell>
        </row>
        <row r="21">
          <cell r="A21">
            <v>19</v>
          </cell>
          <cell r="B21" t="str">
            <v>Bazarrate A</v>
          </cell>
          <cell r="C21" t="str">
            <v>H32</v>
          </cell>
          <cell r="D21">
            <v>3</v>
          </cell>
          <cell r="E21">
            <v>10</v>
          </cell>
          <cell r="F21">
            <v>106.93</v>
          </cell>
          <cell r="G21">
            <v>0</v>
          </cell>
        </row>
        <row r="22">
          <cell r="A22">
            <v>20</v>
          </cell>
          <cell r="B22" t="str">
            <v>Bazán III</v>
          </cell>
          <cell r="C22" t="str">
            <v>H32</v>
          </cell>
          <cell r="D22">
            <v>2</v>
          </cell>
          <cell r="E22">
            <v>10</v>
          </cell>
          <cell r="F22">
            <v>153.08000000000001</v>
          </cell>
          <cell r="G22">
            <v>135</v>
          </cell>
        </row>
        <row r="23">
          <cell r="A23">
            <v>21</v>
          </cell>
          <cell r="B23" t="str">
            <v>Sicap "B" Anexo</v>
          </cell>
          <cell r="C23" t="str">
            <v>H57</v>
          </cell>
          <cell r="D23">
            <v>4</v>
          </cell>
          <cell r="E23">
            <v>10</v>
          </cell>
          <cell r="F23">
            <v>6.01</v>
          </cell>
          <cell r="G23">
            <v>135</v>
          </cell>
        </row>
        <row r="24">
          <cell r="A24">
            <v>22</v>
          </cell>
          <cell r="B24" t="str">
            <v>Tulape "B"</v>
          </cell>
          <cell r="C24" t="str">
            <v>H32</v>
          </cell>
          <cell r="D24">
            <v>6</v>
          </cell>
          <cell r="E24">
            <v>8</v>
          </cell>
          <cell r="F24">
            <v>40.950000000000003</v>
          </cell>
          <cell r="G24">
            <v>135</v>
          </cell>
        </row>
        <row r="25">
          <cell r="A25">
            <v>23</v>
          </cell>
          <cell r="B25" t="str">
            <v>Tulape "A" Anexo</v>
          </cell>
          <cell r="C25" t="str">
            <v>H32</v>
          </cell>
          <cell r="D25">
            <v>3</v>
          </cell>
          <cell r="E25">
            <v>8</v>
          </cell>
          <cell r="F25">
            <v>12.34</v>
          </cell>
          <cell r="G25">
            <v>135</v>
          </cell>
        </row>
        <row r="26">
          <cell r="A26">
            <v>24</v>
          </cell>
          <cell r="B26" t="str">
            <v>Larco</v>
          </cell>
          <cell r="C26" t="str">
            <v>H32</v>
          </cell>
          <cell r="D26">
            <v>2</v>
          </cell>
          <cell r="E26">
            <v>8</v>
          </cell>
          <cell r="F26">
            <v>99.55</v>
          </cell>
          <cell r="G26">
            <v>135</v>
          </cell>
        </row>
        <row r="27">
          <cell r="A27">
            <v>25</v>
          </cell>
          <cell r="B27" t="str">
            <v>Bazarrate "B"</v>
          </cell>
          <cell r="C27" t="str">
            <v>H57</v>
          </cell>
          <cell r="D27">
            <v>4</v>
          </cell>
          <cell r="E27">
            <v>8</v>
          </cell>
          <cell r="F27">
            <v>122.03</v>
          </cell>
          <cell r="G27">
            <v>0</v>
          </cell>
        </row>
        <row r="28">
          <cell r="A28">
            <v>26</v>
          </cell>
          <cell r="B28" t="str">
            <v>Bazarrate "B"</v>
          </cell>
          <cell r="C28" t="str">
            <v>H57</v>
          </cell>
          <cell r="D28">
            <v>4</v>
          </cell>
          <cell r="E28">
            <v>8</v>
          </cell>
          <cell r="F28">
            <v>29.300000000000011</v>
          </cell>
          <cell r="G28">
            <v>135</v>
          </cell>
        </row>
        <row r="29">
          <cell r="A29">
            <v>27</v>
          </cell>
          <cell r="B29" t="str">
            <v>Faña "A"</v>
          </cell>
          <cell r="C29" t="str">
            <v>H68</v>
          </cell>
          <cell r="D29">
            <v>4</v>
          </cell>
          <cell r="E29">
            <v>8</v>
          </cell>
          <cell r="F29">
            <v>81.36</v>
          </cell>
          <cell r="G29">
            <v>135</v>
          </cell>
        </row>
        <row r="30">
          <cell r="A30">
            <v>28</v>
          </cell>
          <cell r="B30" t="str">
            <v>Palmillo II</v>
          </cell>
          <cell r="C30" t="str">
            <v>H37</v>
          </cell>
          <cell r="D30">
            <v>3</v>
          </cell>
          <cell r="E30">
            <v>7</v>
          </cell>
          <cell r="F30">
            <v>18.22</v>
          </cell>
          <cell r="G30">
            <v>0</v>
          </cell>
        </row>
        <row r="31">
          <cell r="A31">
            <v>29</v>
          </cell>
          <cell r="B31" t="str">
            <v>Esquén</v>
          </cell>
          <cell r="C31" t="str">
            <v>H57</v>
          </cell>
          <cell r="D31">
            <v>4</v>
          </cell>
          <cell r="E31">
            <v>6</v>
          </cell>
          <cell r="F31">
            <v>115.24</v>
          </cell>
          <cell r="G31">
            <v>135</v>
          </cell>
        </row>
        <row r="32">
          <cell r="A32">
            <v>30</v>
          </cell>
          <cell r="B32" t="str">
            <v>Constancia</v>
          </cell>
          <cell r="C32" t="str">
            <v>H32</v>
          </cell>
          <cell r="D32">
            <v>3</v>
          </cell>
          <cell r="E32">
            <v>6</v>
          </cell>
          <cell r="F32">
            <v>117.57</v>
          </cell>
          <cell r="G32">
            <v>0</v>
          </cell>
        </row>
        <row r="33">
          <cell r="A33">
            <v>31</v>
          </cell>
          <cell r="B33" t="str">
            <v>Constancia</v>
          </cell>
          <cell r="C33" t="str">
            <v>H32</v>
          </cell>
          <cell r="D33">
            <v>3</v>
          </cell>
          <cell r="E33">
            <v>6</v>
          </cell>
          <cell r="F33">
            <v>32.819999999999993</v>
          </cell>
          <cell r="G33">
            <v>135</v>
          </cell>
        </row>
        <row r="34">
          <cell r="A34">
            <v>32</v>
          </cell>
          <cell r="B34" t="str">
            <v>Mocollope</v>
          </cell>
          <cell r="C34" t="str">
            <v>H32</v>
          </cell>
          <cell r="D34">
            <v>3</v>
          </cell>
          <cell r="E34">
            <v>6</v>
          </cell>
          <cell r="F34">
            <v>62.8</v>
          </cell>
          <cell r="G34">
            <v>135</v>
          </cell>
        </row>
        <row r="35">
          <cell r="A35">
            <v>33</v>
          </cell>
          <cell r="B35" t="str">
            <v>Sicap B Anexo</v>
          </cell>
          <cell r="C35" t="str">
            <v>H57</v>
          </cell>
          <cell r="D35">
            <v>4</v>
          </cell>
          <cell r="E35">
            <v>6</v>
          </cell>
          <cell r="F35">
            <v>21.84</v>
          </cell>
          <cell r="G35">
            <v>135</v>
          </cell>
        </row>
        <row r="36">
          <cell r="A36">
            <v>34</v>
          </cell>
          <cell r="B36" t="str">
            <v>La Virgen</v>
          </cell>
          <cell r="C36" t="str">
            <v>H57</v>
          </cell>
          <cell r="D36">
            <v>5</v>
          </cell>
          <cell r="E36">
            <v>6</v>
          </cell>
          <cell r="F36">
            <v>62.28</v>
          </cell>
          <cell r="G36">
            <v>0</v>
          </cell>
        </row>
        <row r="37">
          <cell r="A37">
            <v>35</v>
          </cell>
          <cell r="B37" t="str">
            <v>Palmillo III</v>
          </cell>
          <cell r="C37" t="str">
            <v>H57</v>
          </cell>
          <cell r="D37">
            <v>4</v>
          </cell>
          <cell r="E37">
            <v>6</v>
          </cell>
          <cell r="F37">
            <v>107.54</v>
          </cell>
          <cell r="G37">
            <v>135</v>
          </cell>
        </row>
        <row r="38">
          <cell r="A38">
            <v>36</v>
          </cell>
          <cell r="B38" t="str">
            <v>Cerro Prieto</v>
          </cell>
          <cell r="C38" t="str">
            <v>PCG</v>
          </cell>
          <cell r="D38">
            <v>3</v>
          </cell>
          <cell r="E38">
            <v>5</v>
          </cell>
          <cell r="F38">
            <v>143.6</v>
          </cell>
          <cell r="G38">
            <v>0</v>
          </cell>
        </row>
        <row r="39">
          <cell r="A39">
            <v>37</v>
          </cell>
          <cell r="B39" t="str">
            <v>Esquén Semilla</v>
          </cell>
          <cell r="C39" t="str">
            <v>H32</v>
          </cell>
          <cell r="D39">
            <v>5</v>
          </cell>
          <cell r="E39">
            <v>5</v>
          </cell>
          <cell r="F39">
            <v>59.66</v>
          </cell>
          <cell r="G39">
            <v>0</v>
          </cell>
        </row>
        <row r="40">
          <cell r="A40">
            <v>38</v>
          </cell>
          <cell r="B40" t="str">
            <v>Palmillo II</v>
          </cell>
          <cell r="C40" t="str">
            <v>Vrs</v>
          </cell>
          <cell r="D40">
            <v>3</v>
          </cell>
          <cell r="E40">
            <v>5</v>
          </cell>
          <cell r="F40">
            <v>43.93</v>
          </cell>
          <cell r="G40">
            <v>0</v>
          </cell>
        </row>
        <row r="41">
          <cell r="A41">
            <v>39</v>
          </cell>
          <cell r="B41" t="str">
            <v>Terraplen "B"</v>
          </cell>
          <cell r="C41" t="str">
            <v>H32</v>
          </cell>
          <cell r="D41">
            <v>3</v>
          </cell>
          <cell r="E41">
            <v>4</v>
          </cell>
          <cell r="F41">
            <v>102.1</v>
          </cell>
          <cell r="G41">
            <v>0</v>
          </cell>
        </row>
        <row r="42">
          <cell r="A42">
            <v>40</v>
          </cell>
          <cell r="B42" t="str">
            <v>Terraplen "B"</v>
          </cell>
          <cell r="C42" t="str">
            <v>PCG</v>
          </cell>
          <cell r="D42">
            <v>3</v>
          </cell>
          <cell r="E42">
            <v>4</v>
          </cell>
          <cell r="F42">
            <v>31.03</v>
          </cell>
          <cell r="G42">
            <v>0</v>
          </cell>
        </row>
        <row r="43">
          <cell r="A43">
            <v>41</v>
          </cell>
          <cell r="B43" t="str">
            <v>Cepeda</v>
          </cell>
          <cell r="C43" t="str">
            <v>H57</v>
          </cell>
          <cell r="D43">
            <v>15</v>
          </cell>
          <cell r="E43">
            <v>4</v>
          </cell>
          <cell r="F43">
            <v>120</v>
          </cell>
          <cell r="G43">
            <v>0</v>
          </cell>
        </row>
        <row r="44">
          <cell r="A44">
            <v>42</v>
          </cell>
          <cell r="B44" t="str">
            <v>Faña "B"</v>
          </cell>
          <cell r="C44" t="str">
            <v>H68</v>
          </cell>
          <cell r="D44">
            <v>6</v>
          </cell>
          <cell r="E44">
            <v>4</v>
          </cell>
          <cell r="F44">
            <v>56.67</v>
          </cell>
          <cell r="G44">
            <v>0</v>
          </cell>
        </row>
        <row r="45">
          <cell r="A45">
            <v>43</v>
          </cell>
          <cell r="B45" t="str">
            <v>Faña "B"</v>
          </cell>
          <cell r="C45" t="str">
            <v>Vrs</v>
          </cell>
          <cell r="D45">
            <v>6</v>
          </cell>
          <cell r="E45">
            <v>4</v>
          </cell>
          <cell r="F45">
            <v>11.17</v>
          </cell>
          <cell r="G45">
            <v>0</v>
          </cell>
        </row>
        <row r="46">
          <cell r="A46">
            <v>44</v>
          </cell>
          <cell r="B46" t="str">
            <v>Faña "B"</v>
          </cell>
          <cell r="C46" t="str">
            <v>Vrs</v>
          </cell>
          <cell r="D46">
            <v>6</v>
          </cell>
          <cell r="E46">
            <v>4</v>
          </cell>
          <cell r="F46">
            <v>3.82</v>
          </cell>
          <cell r="G46">
            <v>135</v>
          </cell>
        </row>
        <row r="47">
          <cell r="A47">
            <v>45</v>
          </cell>
          <cell r="B47" t="str">
            <v>Mayal "B" Semilla</v>
          </cell>
          <cell r="C47" t="str">
            <v>H57</v>
          </cell>
          <cell r="D47">
            <v>3</v>
          </cell>
          <cell r="E47">
            <v>3</v>
          </cell>
          <cell r="F47">
            <v>13.38</v>
          </cell>
          <cell r="G47">
            <v>0</v>
          </cell>
        </row>
        <row r="48">
          <cell r="A48">
            <v>46</v>
          </cell>
          <cell r="B48" t="str">
            <v>Bazán II</v>
          </cell>
          <cell r="C48" t="str">
            <v>H57</v>
          </cell>
          <cell r="D48">
            <v>3</v>
          </cell>
          <cell r="E48">
            <v>3</v>
          </cell>
          <cell r="F48">
            <v>111.97</v>
          </cell>
          <cell r="G48">
            <v>0</v>
          </cell>
        </row>
        <row r="49">
          <cell r="A49">
            <v>47</v>
          </cell>
          <cell r="B49" t="str">
            <v>Viudas</v>
          </cell>
          <cell r="C49" t="str">
            <v>H32</v>
          </cell>
          <cell r="D49">
            <v>4</v>
          </cell>
          <cell r="E49">
            <v>1</v>
          </cell>
          <cell r="F49">
            <v>159.91</v>
          </cell>
          <cell r="G49">
            <v>0</v>
          </cell>
        </row>
        <row r="50">
          <cell r="A50">
            <v>48</v>
          </cell>
          <cell r="B50" t="str">
            <v>Hornillo</v>
          </cell>
          <cell r="C50" t="str">
            <v>H32</v>
          </cell>
          <cell r="D50">
            <v>4</v>
          </cell>
          <cell r="E50">
            <v>0</v>
          </cell>
          <cell r="F50">
            <v>2.09</v>
          </cell>
          <cell r="G50">
            <v>0</v>
          </cell>
        </row>
      </sheetData>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422"/>
  <sheetViews>
    <sheetView showGridLines="0" tabSelected="1" zoomScale="75" zoomScaleNormal="75" zoomScaleSheetLayoutView="25" zoomScalePageLayoutView="70" workbookViewId="0">
      <pane ySplit="4" topLeftCell="A17" activePane="bottomLeft" state="frozen"/>
      <selection pane="bottomLeft" activeCell="U21" sqref="U21:U22"/>
    </sheetView>
  </sheetViews>
  <sheetFormatPr baseColWidth="10" defaultColWidth="11.453125" defaultRowHeight="14.5" x14ac:dyDescent="0.35"/>
  <cols>
    <col min="1" max="1" width="7.7265625" style="1" customWidth="1"/>
    <col min="2" max="2" width="16.453125" style="1" customWidth="1"/>
    <col min="3" max="3" width="10.26953125" style="1" customWidth="1"/>
    <col min="4" max="4" width="27.81640625" style="1" customWidth="1"/>
    <col min="5" max="5" width="20" style="1" customWidth="1"/>
    <col min="6" max="6" width="23.1796875" style="1" customWidth="1"/>
    <col min="7" max="7" width="18.453125" style="1" customWidth="1"/>
    <col min="8" max="19" width="3" style="1" customWidth="1"/>
    <col min="20" max="20" width="16.1796875" style="103" customWidth="1"/>
    <col min="21" max="21" width="9.81640625" style="1" customWidth="1"/>
    <col min="22" max="22" width="18.453125" style="40" customWidth="1"/>
    <col min="23" max="23" width="34.453125" style="1" customWidth="1"/>
    <col min="24" max="24" width="35.54296875" style="120" customWidth="1"/>
    <col min="25" max="16384" width="11.453125" style="1"/>
  </cols>
  <sheetData>
    <row r="1" spans="1:24" ht="18.649999999999999" customHeight="1" x14ac:dyDescent="0.35">
      <c r="A1" s="253"/>
      <c r="B1" s="254"/>
      <c r="C1" s="254"/>
      <c r="D1" s="254"/>
      <c r="E1" s="259" t="s">
        <v>239</v>
      </c>
      <c r="F1" s="259"/>
      <c r="G1" s="259"/>
      <c r="H1" s="259"/>
      <c r="I1" s="259"/>
      <c r="J1" s="259"/>
      <c r="K1" s="259"/>
      <c r="L1" s="259"/>
      <c r="M1" s="259"/>
      <c r="N1" s="259"/>
      <c r="O1" s="259"/>
      <c r="P1" s="259"/>
      <c r="Q1" s="259"/>
      <c r="R1" s="259"/>
      <c r="S1" s="259"/>
      <c r="T1" s="259"/>
      <c r="U1" s="259"/>
      <c r="V1" s="259"/>
      <c r="W1" s="122" t="s">
        <v>235</v>
      </c>
      <c r="X1" s="123"/>
    </row>
    <row r="2" spans="1:24" ht="18.649999999999999" customHeight="1" x14ac:dyDescent="0.35">
      <c r="A2" s="255"/>
      <c r="B2" s="256"/>
      <c r="C2" s="256"/>
      <c r="D2" s="256"/>
      <c r="E2" s="260" t="s">
        <v>477</v>
      </c>
      <c r="F2" s="260"/>
      <c r="G2" s="260"/>
      <c r="H2" s="260"/>
      <c r="I2" s="260"/>
      <c r="J2" s="260"/>
      <c r="K2" s="260"/>
      <c r="L2" s="260"/>
      <c r="M2" s="260"/>
      <c r="N2" s="260"/>
      <c r="O2" s="260"/>
      <c r="P2" s="260"/>
      <c r="Q2" s="260"/>
      <c r="R2" s="260"/>
      <c r="S2" s="260"/>
      <c r="T2" s="260"/>
      <c r="U2" s="260"/>
      <c r="V2" s="260"/>
      <c r="W2" s="124" t="s">
        <v>236</v>
      </c>
      <c r="X2" s="125"/>
    </row>
    <row r="3" spans="1:24" ht="19" customHeight="1" thickBot="1" x14ac:dyDescent="0.4">
      <c r="A3" s="257"/>
      <c r="B3" s="258"/>
      <c r="C3" s="258"/>
      <c r="D3" s="258"/>
      <c r="E3" s="261"/>
      <c r="F3" s="261"/>
      <c r="G3" s="261"/>
      <c r="H3" s="261"/>
      <c r="I3" s="261"/>
      <c r="J3" s="261"/>
      <c r="K3" s="261"/>
      <c r="L3" s="261"/>
      <c r="M3" s="261"/>
      <c r="N3" s="261"/>
      <c r="O3" s="261"/>
      <c r="P3" s="261"/>
      <c r="Q3" s="261"/>
      <c r="R3" s="261"/>
      <c r="S3" s="261"/>
      <c r="T3" s="261"/>
      <c r="U3" s="261"/>
      <c r="V3" s="261"/>
      <c r="W3" s="126" t="s">
        <v>237</v>
      </c>
      <c r="X3" s="127"/>
    </row>
    <row r="4" spans="1:24" ht="3" customHeight="1" x14ac:dyDescent="0.35">
      <c r="A4" s="251"/>
      <c r="B4" s="252"/>
      <c r="C4" s="252"/>
      <c r="D4" s="252"/>
      <c r="E4" s="252"/>
      <c r="F4" s="252"/>
      <c r="G4" s="252"/>
      <c r="H4" s="252"/>
      <c r="I4" s="252"/>
      <c r="J4" s="252"/>
      <c r="K4" s="252"/>
      <c r="L4" s="252"/>
      <c r="M4" s="252"/>
      <c r="N4" s="252"/>
      <c r="O4" s="252"/>
      <c r="P4" s="252"/>
      <c r="Q4" s="252"/>
      <c r="R4" s="252"/>
      <c r="S4" s="252"/>
      <c r="T4" s="252"/>
      <c r="U4" s="252"/>
      <c r="V4" s="252"/>
      <c r="W4" s="252"/>
      <c r="X4" s="252"/>
    </row>
    <row r="5" spans="1:24" ht="3" customHeight="1" thickBot="1" x14ac:dyDescent="0.4">
      <c r="A5" s="36"/>
      <c r="B5" s="37"/>
      <c r="C5" s="37"/>
      <c r="D5" s="37"/>
      <c r="E5" s="37"/>
      <c r="F5" s="37"/>
      <c r="G5" s="37"/>
      <c r="H5" s="37"/>
      <c r="I5" s="37"/>
      <c r="J5" s="37"/>
      <c r="K5" s="37"/>
      <c r="L5" s="37"/>
      <c r="M5" s="37"/>
      <c r="N5" s="37"/>
      <c r="O5" s="37"/>
      <c r="P5" s="37"/>
      <c r="Q5" s="37"/>
      <c r="R5" s="37"/>
      <c r="S5" s="37"/>
      <c r="T5" s="101"/>
      <c r="U5" s="37"/>
      <c r="V5" s="55"/>
      <c r="W5" s="37"/>
      <c r="X5" s="37"/>
    </row>
    <row r="6" spans="1:24" s="4" customFormat="1" ht="30" customHeight="1" x14ac:dyDescent="0.35">
      <c r="A6" s="275" t="s">
        <v>0</v>
      </c>
      <c r="B6" s="276"/>
      <c r="C6" s="281" t="s">
        <v>561</v>
      </c>
      <c r="D6" s="282"/>
      <c r="E6" s="282"/>
      <c r="F6" s="282"/>
      <c r="G6" s="282"/>
      <c r="H6" s="282"/>
      <c r="I6" s="282"/>
      <c r="J6" s="282"/>
      <c r="K6" s="282"/>
      <c r="L6" s="282"/>
      <c r="M6" s="282"/>
      <c r="N6" s="282"/>
      <c r="O6" s="282"/>
      <c r="P6" s="282"/>
      <c r="Q6" s="282"/>
      <c r="R6" s="282"/>
      <c r="S6" s="282"/>
      <c r="T6" s="282"/>
      <c r="U6" s="283"/>
      <c r="V6" s="52" t="s">
        <v>1</v>
      </c>
      <c r="W6" s="262">
        <v>20450125904</v>
      </c>
      <c r="X6" s="263"/>
    </row>
    <row r="7" spans="1:24" s="4" customFormat="1" ht="30" customHeight="1" x14ac:dyDescent="0.35">
      <c r="A7" s="277" t="s">
        <v>2</v>
      </c>
      <c r="B7" s="278"/>
      <c r="C7" s="284" t="s">
        <v>555</v>
      </c>
      <c r="D7" s="285"/>
      <c r="E7" s="285"/>
      <c r="F7" s="285"/>
      <c r="G7" s="285"/>
      <c r="H7" s="285"/>
      <c r="I7" s="285"/>
      <c r="J7" s="285"/>
      <c r="K7" s="285"/>
      <c r="L7" s="285"/>
      <c r="M7" s="285"/>
      <c r="N7" s="285"/>
      <c r="O7" s="285"/>
      <c r="P7" s="285"/>
      <c r="Q7" s="285"/>
      <c r="R7" s="285"/>
      <c r="S7" s="285"/>
      <c r="T7" s="285"/>
      <c r="U7" s="286"/>
      <c r="V7" s="53" t="s">
        <v>557</v>
      </c>
      <c r="W7" s="264">
        <v>1800</v>
      </c>
      <c r="X7" s="265"/>
    </row>
    <row r="8" spans="1:24" s="4" customFormat="1" ht="30" customHeight="1" thickBot="1" x14ac:dyDescent="0.4">
      <c r="A8" s="279" t="s">
        <v>3</v>
      </c>
      <c r="B8" s="280"/>
      <c r="C8" s="287" t="s">
        <v>556</v>
      </c>
      <c r="D8" s="288"/>
      <c r="E8" s="288"/>
      <c r="F8" s="288"/>
      <c r="G8" s="288"/>
      <c r="H8" s="288"/>
      <c r="I8" s="288"/>
      <c r="J8" s="288"/>
      <c r="K8" s="288"/>
      <c r="L8" s="288"/>
      <c r="M8" s="288"/>
      <c r="N8" s="288"/>
      <c r="O8" s="288"/>
      <c r="P8" s="288"/>
      <c r="Q8" s="288"/>
      <c r="R8" s="288"/>
      <c r="S8" s="288"/>
      <c r="T8" s="288"/>
      <c r="U8" s="289"/>
      <c r="V8" s="54" t="s">
        <v>238</v>
      </c>
      <c r="W8" s="266"/>
      <c r="X8" s="267"/>
    </row>
    <row r="9" spans="1:24" ht="3" customHeight="1" thickBot="1" x14ac:dyDescent="0.4">
      <c r="A9" s="36"/>
      <c r="B9" s="37"/>
      <c r="C9" s="37"/>
      <c r="D9" s="37"/>
      <c r="E9" s="37"/>
      <c r="F9" s="37"/>
      <c r="G9" s="37"/>
      <c r="H9" s="37"/>
      <c r="I9" s="37"/>
      <c r="J9" s="37"/>
      <c r="K9" s="37"/>
      <c r="L9" s="37"/>
      <c r="M9" s="37"/>
      <c r="N9" s="37"/>
      <c r="O9" s="37"/>
      <c r="P9" s="37"/>
      <c r="Q9" s="37"/>
      <c r="R9" s="37"/>
      <c r="S9" s="37"/>
      <c r="T9" s="101"/>
      <c r="U9" s="37"/>
      <c r="V9" s="55"/>
      <c r="W9" s="37"/>
      <c r="X9" s="37"/>
    </row>
    <row r="10" spans="1:24" ht="25" customHeight="1" x14ac:dyDescent="0.35">
      <c r="A10" s="270" t="s">
        <v>184</v>
      </c>
      <c r="B10" s="271"/>
      <c r="C10" s="271"/>
      <c r="D10" s="190" t="s">
        <v>240</v>
      </c>
      <c r="E10" s="190"/>
      <c r="F10" s="190"/>
      <c r="G10" s="190"/>
      <c r="H10" s="190"/>
      <c r="I10" s="190"/>
      <c r="J10" s="190"/>
      <c r="K10" s="190"/>
      <c r="L10" s="190"/>
      <c r="M10" s="190"/>
      <c r="N10" s="190"/>
      <c r="O10" s="190"/>
      <c r="P10" s="190"/>
      <c r="Q10" s="190"/>
      <c r="R10" s="190"/>
      <c r="S10" s="190"/>
      <c r="T10" s="190"/>
      <c r="U10" s="190"/>
      <c r="V10" s="190"/>
      <c r="W10" s="190"/>
      <c r="X10" s="191"/>
    </row>
    <row r="11" spans="1:24" ht="25" customHeight="1" x14ac:dyDescent="0.35">
      <c r="A11" s="272" t="s">
        <v>4</v>
      </c>
      <c r="B11" s="273"/>
      <c r="C11" s="274"/>
      <c r="D11" s="109" t="s">
        <v>43</v>
      </c>
      <c r="E11" s="187" t="s">
        <v>241</v>
      </c>
      <c r="F11" s="187"/>
      <c r="G11" s="187"/>
      <c r="H11" s="187"/>
      <c r="I11" s="187"/>
      <c r="J11" s="187"/>
      <c r="K11" s="187"/>
      <c r="L11" s="187"/>
      <c r="M11" s="187"/>
      <c r="N11" s="187"/>
      <c r="O11" s="187"/>
      <c r="P11" s="187"/>
      <c r="Q11" s="187"/>
      <c r="R11" s="187"/>
      <c r="S11" s="187"/>
      <c r="T11" s="187"/>
      <c r="U11" s="187"/>
      <c r="V11" s="187"/>
      <c r="W11" s="187"/>
      <c r="X11" s="188"/>
    </row>
    <row r="12" spans="1:24" ht="25" customHeight="1" x14ac:dyDescent="0.35">
      <c r="A12" s="268" t="s">
        <v>21</v>
      </c>
      <c r="B12" s="269"/>
      <c r="C12" s="269"/>
      <c r="D12" s="225" t="s">
        <v>205</v>
      </c>
      <c r="E12" s="226"/>
      <c r="F12" s="226"/>
      <c r="G12" s="226"/>
      <c r="H12" s="226"/>
      <c r="I12" s="226"/>
      <c r="J12" s="226"/>
      <c r="K12" s="226"/>
      <c r="L12" s="226"/>
      <c r="M12" s="226"/>
      <c r="N12" s="226"/>
      <c r="O12" s="226"/>
      <c r="P12" s="226"/>
      <c r="Q12" s="226"/>
      <c r="R12" s="226"/>
      <c r="S12" s="226"/>
      <c r="T12" s="226"/>
      <c r="U12" s="226"/>
      <c r="V12" s="226"/>
      <c r="W12" s="226"/>
      <c r="X12" s="227"/>
    </row>
    <row r="13" spans="1:24" ht="25" customHeight="1" x14ac:dyDescent="0.35">
      <c r="A13" s="268" t="s">
        <v>192</v>
      </c>
      <c r="B13" s="269"/>
      <c r="C13" s="269"/>
      <c r="D13" s="182">
        <f>SUM(V18)</f>
        <v>8162</v>
      </c>
      <c r="E13" s="183"/>
      <c r="F13" s="183"/>
      <c r="G13" s="183"/>
      <c r="H13" s="183"/>
      <c r="I13" s="183"/>
      <c r="J13" s="183"/>
      <c r="K13" s="183"/>
      <c r="L13" s="183"/>
      <c r="M13" s="183"/>
      <c r="N13" s="183"/>
      <c r="O13" s="183"/>
      <c r="P13" s="183"/>
      <c r="Q13" s="183"/>
      <c r="R13" s="183"/>
      <c r="S13" s="183"/>
      <c r="T13" s="183"/>
      <c r="U13" s="183"/>
      <c r="V13" s="183"/>
      <c r="W13" s="183"/>
      <c r="X13" s="184"/>
    </row>
    <row r="14" spans="1:24" ht="25" customHeight="1" x14ac:dyDescent="0.35">
      <c r="A14" s="294" t="s">
        <v>29</v>
      </c>
      <c r="B14" s="295"/>
      <c r="C14" s="295"/>
      <c r="D14" s="296">
        <f>AVERAGE(U18)</f>
        <v>0.8666666666666667</v>
      </c>
      <c r="E14" s="297"/>
      <c r="F14" s="297"/>
      <c r="G14" s="297"/>
      <c r="H14" s="297"/>
      <c r="I14" s="297"/>
      <c r="J14" s="297"/>
      <c r="K14" s="297"/>
      <c r="L14" s="297"/>
      <c r="M14" s="297"/>
      <c r="N14" s="297"/>
      <c r="O14" s="297"/>
      <c r="P14" s="297"/>
      <c r="Q14" s="297"/>
      <c r="R14" s="297"/>
      <c r="S14" s="297"/>
      <c r="T14" s="297"/>
      <c r="U14" s="297"/>
      <c r="V14" s="297"/>
      <c r="W14" s="297"/>
      <c r="X14" s="298"/>
    </row>
    <row r="15" spans="1:24" ht="3" customHeight="1" x14ac:dyDescent="0.35">
      <c r="A15" s="36"/>
      <c r="B15" s="37"/>
      <c r="C15" s="37"/>
      <c r="D15" s="37"/>
      <c r="E15" s="37"/>
      <c r="F15" s="37"/>
      <c r="G15" s="37"/>
      <c r="H15" s="37"/>
      <c r="I15" s="37"/>
      <c r="J15" s="37"/>
      <c r="K15" s="37"/>
      <c r="L15" s="37"/>
      <c r="M15" s="37"/>
      <c r="N15" s="37"/>
      <c r="O15" s="37"/>
      <c r="P15" s="37"/>
      <c r="Q15" s="37"/>
      <c r="R15" s="37"/>
      <c r="S15" s="37"/>
      <c r="T15" s="101"/>
      <c r="U15" s="37"/>
      <c r="V15" s="55"/>
      <c r="W15" s="37"/>
      <c r="X15" s="39"/>
    </row>
    <row r="16" spans="1:24" s="4" customFormat="1" ht="21.75" customHeight="1" x14ac:dyDescent="0.35">
      <c r="A16" s="240" t="s">
        <v>6</v>
      </c>
      <c r="B16" s="228" t="s">
        <v>7</v>
      </c>
      <c r="C16" s="228"/>
      <c r="D16" s="228"/>
      <c r="E16" s="228"/>
      <c r="F16" s="235" t="s">
        <v>8</v>
      </c>
      <c r="G16" s="228" t="s">
        <v>9</v>
      </c>
      <c r="H16" s="228" t="s">
        <v>537</v>
      </c>
      <c r="I16" s="228"/>
      <c r="J16" s="228"/>
      <c r="K16" s="228"/>
      <c r="L16" s="228"/>
      <c r="M16" s="228"/>
      <c r="N16" s="228"/>
      <c r="O16" s="228"/>
      <c r="P16" s="228"/>
      <c r="Q16" s="228"/>
      <c r="R16" s="228"/>
      <c r="S16" s="228"/>
      <c r="T16" s="235" t="s">
        <v>10</v>
      </c>
      <c r="U16" s="235" t="s">
        <v>11</v>
      </c>
      <c r="V16" s="302" t="s">
        <v>192</v>
      </c>
      <c r="W16" s="228" t="s">
        <v>204</v>
      </c>
      <c r="X16" s="230" t="s">
        <v>117</v>
      </c>
    </row>
    <row r="17" spans="1:24" s="4" customFormat="1" ht="16.5" customHeight="1" x14ac:dyDescent="0.35">
      <c r="A17" s="241"/>
      <c r="B17" s="229"/>
      <c r="C17" s="229"/>
      <c r="D17" s="229"/>
      <c r="E17" s="229"/>
      <c r="F17" s="236"/>
      <c r="G17" s="229"/>
      <c r="H17" s="96" t="s">
        <v>12</v>
      </c>
      <c r="I17" s="96" t="s">
        <v>13</v>
      </c>
      <c r="J17" s="96" t="s">
        <v>14</v>
      </c>
      <c r="K17" s="96" t="s">
        <v>15</v>
      </c>
      <c r="L17" s="96" t="s">
        <v>14</v>
      </c>
      <c r="M17" s="96" t="s">
        <v>16</v>
      </c>
      <c r="N17" s="96" t="s">
        <v>16</v>
      </c>
      <c r="O17" s="96" t="s">
        <v>15</v>
      </c>
      <c r="P17" s="96" t="s">
        <v>17</v>
      </c>
      <c r="Q17" s="96" t="s">
        <v>18</v>
      </c>
      <c r="R17" s="96" t="s">
        <v>19</v>
      </c>
      <c r="S17" s="96" t="s">
        <v>20</v>
      </c>
      <c r="T17" s="236"/>
      <c r="U17" s="236"/>
      <c r="V17" s="303"/>
      <c r="W17" s="229"/>
      <c r="X17" s="231"/>
    </row>
    <row r="18" spans="1:24" s="104" customFormat="1" ht="40" customHeight="1" x14ac:dyDescent="0.35">
      <c r="A18" s="105">
        <v>1.1000000000000001</v>
      </c>
      <c r="B18" s="199" t="s">
        <v>241</v>
      </c>
      <c r="C18" s="199"/>
      <c r="D18" s="199"/>
      <c r="E18" s="199"/>
      <c r="F18" s="199"/>
      <c r="G18" s="199"/>
      <c r="H18" s="199"/>
      <c r="I18" s="199"/>
      <c r="J18" s="199"/>
      <c r="K18" s="199"/>
      <c r="L18" s="199"/>
      <c r="M18" s="199"/>
      <c r="N18" s="199"/>
      <c r="O18" s="199"/>
      <c r="P18" s="199"/>
      <c r="Q18" s="199"/>
      <c r="R18" s="199"/>
      <c r="S18" s="199"/>
      <c r="T18" s="199"/>
      <c r="U18" s="107">
        <f>AVERAGE(U19:U46)</f>
        <v>0.8666666666666667</v>
      </c>
      <c r="V18" s="108">
        <f>SUM(V19:V46)</f>
        <v>8162</v>
      </c>
      <c r="W18" s="107"/>
      <c r="X18" s="115"/>
    </row>
    <row r="19" spans="1:24" s="4" customFormat="1" ht="37.5" customHeight="1" x14ac:dyDescent="0.35">
      <c r="A19" s="244" t="s">
        <v>242</v>
      </c>
      <c r="B19" s="200" t="s">
        <v>243</v>
      </c>
      <c r="C19" s="201"/>
      <c r="D19" s="201"/>
      <c r="E19" s="202"/>
      <c r="F19" s="212" t="s">
        <v>56</v>
      </c>
      <c r="G19" s="212" t="s">
        <v>56</v>
      </c>
      <c r="H19" s="47" t="s">
        <v>27</v>
      </c>
      <c r="I19" s="45"/>
      <c r="J19" s="45"/>
      <c r="K19" s="45"/>
      <c r="L19" s="45"/>
      <c r="M19" s="45"/>
      <c r="N19" s="45"/>
      <c r="O19" s="45"/>
      <c r="P19" s="45"/>
      <c r="Q19" s="45"/>
      <c r="R19" s="45"/>
      <c r="S19" s="45"/>
      <c r="T19" s="164">
        <v>45330</v>
      </c>
      <c r="U19" s="245">
        <f>COUNTIF(H20:S20, "E") / COUNTA(H19:S19)</f>
        <v>1</v>
      </c>
      <c r="V19" s="247">
        <v>0</v>
      </c>
      <c r="W19" s="249" t="s">
        <v>206</v>
      </c>
      <c r="X19" s="330" t="s">
        <v>278</v>
      </c>
    </row>
    <row r="20" spans="1:24" s="4" customFormat="1" ht="33.5" customHeight="1" x14ac:dyDescent="0.35">
      <c r="A20" s="290"/>
      <c r="B20" s="315"/>
      <c r="C20" s="316"/>
      <c r="D20" s="316"/>
      <c r="E20" s="317"/>
      <c r="F20" s="175"/>
      <c r="G20" s="175"/>
      <c r="H20" s="47" t="s">
        <v>12</v>
      </c>
      <c r="I20" s="45"/>
      <c r="J20" s="45"/>
      <c r="K20" s="45"/>
      <c r="L20" s="45"/>
      <c r="M20" s="45"/>
      <c r="N20" s="45"/>
      <c r="O20" s="45"/>
      <c r="P20" s="45"/>
      <c r="Q20" s="45"/>
      <c r="R20" s="45"/>
      <c r="S20" s="45"/>
      <c r="T20" s="203"/>
      <c r="U20" s="246"/>
      <c r="V20" s="325"/>
      <c r="W20" s="326"/>
      <c r="X20" s="331"/>
    </row>
    <row r="21" spans="1:24" s="4" customFormat="1" ht="35.15" customHeight="1" x14ac:dyDescent="0.35">
      <c r="A21" s="244" t="s">
        <v>244</v>
      </c>
      <c r="B21" s="200" t="s">
        <v>261</v>
      </c>
      <c r="C21" s="201"/>
      <c r="D21" s="201"/>
      <c r="E21" s="202"/>
      <c r="F21" s="212" t="s">
        <v>56</v>
      </c>
      <c r="G21" s="212" t="s">
        <v>56</v>
      </c>
      <c r="H21" s="47" t="s">
        <v>27</v>
      </c>
      <c r="I21" s="45"/>
      <c r="J21" s="45"/>
      <c r="K21" s="45"/>
      <c r="L21" s="45"/>
      <c r="M21" s="45"/>
      <c r="N21" s="45"/>
      <c r="O21" s="45"/>
      <c r="P21" s="45"/>
      <c r="Q21" s="45"/>
      <c r="R21" s="45"/>
      <c r="S21" s="45"/>
      <c r="T21" s="164">
        <v>45330</v>
      </c>
      <c r="U21" s="245">
        <f>COUNTIF(H22:S22, "E") / COUNTA(H21:S21)</f>
        <v>1</v>
      </c>
      <c r="V21" s="247">
        <v>0</v>
      </c>
      <c r="W21" s="249" t="s">
        <v>206</v>
      </c>
      <c r="X21" s="330" t="s">
        <v>277</v>
      </c>
    </row>
    <row r="22" spans="1:24" s="4" customFormat="1" ht="35.15" customHeight="1" x14ac:dyDescent="0.35">
      <c r="A22" s="290"/>
      <c r="B22" s="315"/>
      <c r="C22" s="316"/>
      <c r="D22" s="316"/>
      <c r="E22" s="317"/>
      <c r="F22" s="175"/>
      <c r="G22" s="175"/>
      <c r="H22" s="47" t="s">
        <v>12</v>
      </c>
      <c r="I22" s="45"/>
      <c r="J22" s="45"/>
      <c r="K22" s="45"/>
      <c r="L22" s="45"/>
      <c r="M22" s="45"/>
      <c r="N22" s="45"/>
      <c r="O22" s="45"/>
      <c r="P22" s="45"/>
      <c r="Q22" s="45"/>
      <c r="R22" s="45"/>
      <c r="S22" s="45"/>
      <c r="T22" s="203"/>
      <c r="U22" s="246"/>
      <c r="V22" s="325"/>
      <c r="W22" s="326"/>
      <c r="X22" s="331"/>
    </row>
    <row r="23" spans="1:24" s="4" customFormat="1" ht="35.15" customHeight="1" x14ac:dyDescent="0.35">
      <c r="A23" s="244" t="s">
        <v>186</v>
      </c>
      <c r="B23" s="200" t="s">
        <v>558</v>
      </c>
      <c r="C23" s="201"/>
      <c r="D23" s="201"/>
      <c r="E23" s="202"/>
      <c r="F23" s="212" t="s">
        <v>270</v>
      </c>
      <c r="G23" s="212" t="s">
        <v>269</v>
      </c>
      <c r="H23" s="47" t="s">
        <v>27</v>
      </c>
      <c r="I23" s="45"/>
      <c r="J23" s="45"/>
      <c r="K23" s="45"/>
      <c r="L23" s="45"/>
      <c r="M23" s="45"/>
      <c r="N23" s="45"/>
      <c r="O23" s="45"/>
      <c r="P23" s="45"/>
      <c r="Q23" s="45"/>
      <c r="R23" s="45"/>
      <c r="S23" s="45"/>
      <c r="T23" s="164">
        <v>45330</v>
      </c>
      <c r="U23" s="245">
        <f t="shared" ref="U23" si="0">COUNTIF(H24:S24, "E") / COUNTA(H23:S23)</f>
        <v>1</v>
      </c>
      <c r="V23" s="247">
        <v>0</v>
      </c>
      <c r="W23" s="249" t="s">
        <v>206</v>
      </c>
      <c r="X23" s="333" t="s">
        <v>276</v>
      </c>
    </row>
    <row r="24" spans="1:24" s="4" customFormat="1" ht="35.15" customHeight="1" x14ac:dyDescent="0.35">
      <c r="A24" s="290"/>
      <c r="B24" s="315"/>
      <c r="C24" s="316"/>
      <c r="D24" s="316"/>
      <c r="E24" s="317"/>
      <c r="F24" s="175"/>
      <c r="G24" s="175"/>
      <c r="H24" s="47" t="s">
        <v>12</v>
      </c>
      <c r="I24" s="45"/>
      <c r="J24" s="45"/>
      <c r="K24" s="45"/>
      <c r="L24" s="45"/>
      <c r="M24" s="45"/>
      <c r="N24" s="45"/>
      <c r="O24" s="45"/>
      <c r="P24" s="45"/>
      <c r="Q24" s="45"/>
      <c r="R24" s="45"/>
      <c r="S24" s="45"/>
      <c r="T24" s="203"/>
      <c r="U24" s="246"/>
      <c r="V24" s="325"/>
      <c r="W24" s="326"/>
      <c r="X24" s="334"/>
    </row>
    <row r="25" spans="1:24" s="4" customFormat="1" ht="35.15" customHeight="1" x14ac:dyDescent="0.35">
      <c r="A25" s="244" t="s">
        <v>313</v>
      </c>
      <c r="B25" s="200" t="s">
        <v>258</v>
      </c>
      <c r="C25" s="201"/>
      <c r="D25" s="201"/>
      <c r="E25" s="202"/>
      <c r="F25" s="212" t="s">
        <v>270</v>
      </c>
      <c r="G25" s="212" t="s">
        <v>269</v>
      </c>
      <c r="H25" s="47" t="s">
        <v>27</v>
      </c>
      <c r="I25" s="45"/>
      <c r="J25" s="45"/>
      <c r="K25" s="45"/>
      <c r="L25" s="45"/>
      <c r="M25" s="45"/>
      <c r="N25" s="45"/>
      <c r="O25" s="45"/>
      <c r="P25" s="45"/>
      <c r="Q25" s="45"/>
      <c r="R25" s="45"/>
      <c r="S25" s="45"/>
      <c r="T25" s="164">
        <v>45330</v>
      </c>
      <c r="U25" s="245">
        <f t="shared" ref="U25" si="1">COUNTIF(H26:S26, "E") / COUNTA(H25:S25)</f>
        <v>1</v>
      </c>
      <c r="V25" s="247">
        <v>0</v>
      </c>
      <c r="W25" s="249" t="s">
        <v>206</v>
      </c>
      <c r="X25" s="333" t="s">
        <v>274</v>
      </c>
    </row>
    <row r="26" spans="1:24" s="4" customFormat="1" ht="35.15" customHeight="1" x14ac:dyDescent="0.35">
      <c r="A26" s="290"/>
      <c r="B26" s="315"/>
      <c r="C26" s="316"/>
      <c r="D26" s="316"/>
      <c r="E26" s="317"/>
      <c r="F26" s="175"/>
      <c r="G26" s="175"/>
      <c r="H26" s="47" t="s">
        <v>12</v>
      </c>
      <c r="I26" s="45"/>
      <c r="J26" s="45"/>
      <c r="K26" s="45"/>
      <c r="L26" s="45"/>
      <c r="M26" s="45"/>
      <c r="N26" s="45"/>
      <c r="O26" s="45"/>
      <c r="P26" s="45"/>
      <c r="Q26" s="45"/>
      <c r="R26" s="45"/>
      <c r="S26" s="45"/>
      <c r="T26" s="203"/>
      <c r="U26" s="246"/>
      <c r="V26" s="325"/>
      <c r="W26" s="326"/>
      <c r="X26" s="334"/>
    </row>
    <row r="27" spans="1:24" s="4" customFormat="1" ht="35.15" customHeight="1" x14ac:dyDescent="0.35">
      <c r="A27" s="244" t="s">
        <v>187</v>
      </c>
      <c r="B27" s="200" t="s">
        <v>63</v>
      </c>
      <c r="C27" s="201"/>
      <c r="D27" s="201"/>
      <c r="E27" s="202"/>
      <c r="F27" s="212" t="s">
        <v>270</v>
      </c>
      <c r="G27" s="212" t="s">
        <v>269</v>
      </c>
      <c r="H27" s="47" t="s">
        <v>27</v>
      </c>
      <c r="I27" s="45"/>
      <c r="J27" s="45"/>
      <c r="K27" s="45"/>
      <c r="L27" s="45"/>
      <c r="M27" s="45"/>
      <c r="N27" s="45"/>
      <c r="O27" s="45"/>
      <c r="P27" s="45"/>
      <c r="Q27" s="45"/>
      <c r="R27" s="45"/>
      <c r="S27" s="45"/>
      <c r="T27" s="164">
        <v>45330</v>
      </c>
      <c r="U27" s="245">
        <f t="shared" ref="U27" si="2">COUNTIF(H28:S28, "E") / COUNTA(H27:S27)</f>
        <v>1</v>
      </c>
      <c r="V27" s="247">
        <v>0</v>
      </c>
      <c r="W27" s="249" t="s">
        <v>206</v>
      </c>
      <c r="X27" s="333" t="s">
        <v>274</v>
      </c>
    </row>
    <row r="28" spans="1:24" s="4" customFormat="1" ht="35.15" customHeight="1" x14ac:dyDescent="0.35">
      <c r="A28" s="290"/>
      <c r="B28" s="315"/>
      <c r="C28" s="316"/>
      <c r="D28" s="316"/>
      <c r="E28" s="317"/>
      <c r="F28" s="175"/>
      <c r="G28" s="175"/>
      <c r="H28" s="47" t="s">
        <v>12</v>
      </c>
      <c r="I28" s="45"/>
      <c r="J28" s="45"/>
      <c r="K28" s="45"/>
      <c r="L28" s="45"/>
      <c r="M28" s="45"/>
      <c r="N28" s="45"/>
      <c r="O28" s="45"/>
      <c r="P28" s="45"/>
      <c r="Q28" s="45"/>
      <c r="R28" s="45"/>
      <c r="S28" s="45"/>
      <c r="T28" s="203"/>
      <c r="U28" s="246"/>
      <c r="V28" s="325"/>
      <c r="W28" s="326"/>
      <c r="X28" s="334"/>
    </row>
    <row r="29" spans="1:24" s="4" customFormat="1" ht="35.15" customHeight="1" x14ac:dyDescent="0.35">
      <c r="A29" s="244" t="s">
        <v>314</v>
      </c>
      <c r="B29" s="200" t="s">
        <v>259</v>
      </c>
      <c r="C29" s="201"/>
      <c r="D29" s="201"/>
      <c r="E29" s="202"/>
      <c r="F29" s="212" t="s">
        <v>271</v>
      </c>
      <c r="G29" s="212" t="s">
        <v>269</v>
      </c>
      <c r="H29" s="47" t="s">
        <v>27</v>
      </c>
      <c r="I29" s="45"/>
      <c r="J29" s="45"/>
      <c r="K29" s="45"/>
      <c r="L29" s="45"/>
      <c r="M29" s="45"/>
      <c r="N29" s="45"/>
      <c r="O29" s="45"/>
      <c r="P29" s="45"/>
      <c r="Q29" s="45"/>
      <c r="R29" s="45"/>
      <c r="S29" s="45"/>
      <c r="T29" s="164">
        <v>45330</v>
      </c>
      <c r="U29" s="245">
        <f t="shared" ref="U29" si="3">COUNTIF(H30:S30, "E") / COUNTA(H29:S29)</f>
        <v>1</v>
      </c>
      <c r="V29" s="247">
        <v>3456</v>
      </c>
      <c r="W29" s="249" t="s">
        <v>206</v>
      </c>
      <c r="X29" s="333" t="s">
        <v>275</v>
      </c>
    </row>
    <row r="30" spans="1:24" s="4" customFormat="1" ht="35.15" customHeight="1" x14ac:dyDescent="0.35">
      <c r="A30" s="290"/>
      <c r="B30" s="315"/>
      <c r="C30" s="316"/>
      <c r="D30" s="316"/>
      <c r="E30" s="317"/>
      <c r="F30" s="175"/>
      <c r="G30" s="175"/>
      <c r="H30" s="47" t="s">
        <v>12</v>
      </c>
      <c r="I30" s="45"/>
      <c r="J30" s="45"/>
      <c r="K30" s="45"/>
      <c r="L30" s="45"/>
      <c r="M30" s="45"/>
      <c r="N30" s="45"/>
      <c r="O30" s="45"/>
      <c r="P30" s="45"/>
      <c r="Q30" s="45"/>
      <c r="R30" s="45"/>
      <c r="S30" s="45"/>
      <c r="T30" s="203"/>
      <c r="U30" s="246"/>
      <c r="V30" s="325"/>
      <c r="W30" s="326"/>
      <c r="X30" s="334"/>
    </row>
    <row r="31" spans="1:24" s="4" customFormat="1" ht="35.15" customHeight="1" x14ac:dyDescent="0.35">
      <c r="A31" s="244" t="s">
        <v>188</v>
      </c>
      <c r="B31" s="200" t="s">
        <v>260</v>
      </c>
      <c r="C31" s="201"/>
      <c r="D31" s="201"/>
      <c r="E31" s="202"/>
      <c r="F31" s="212" t="s">
        <v>272</v>
      </c>
      <c r="G31" s="212" t="s">
        <v>269</v>
      </c>
      <c r="H31" s="47" t="s">
        <v>27</v>
      </c>
      <c r="I31" s="45"/>
      <c r="J31" s="45"/>
      <c r="K31" s="45"/>
      <c r="L31" s="45"/>
      <c r="M31" s="45"/>
      <c r="N31" s="45"/>
      <c r="O31" s="45"/>
      <c r="P31" s="45"/>
      <c r="Q31" s="45"/>
      <c r="R31" s="45"/>
      <c r="S31" s="45"/>
      <c r="T31" s="164">
        <v>45330</v>
      </c>
      <c r="U31" s="245">
        <f t="shared" ref="U31" si="4">COUNTIF(H32:S32, "E") / COUNTA(H31:S31)</f>
        <v>1</v>
      </c>
      <c r="V31" s="247">
        <v>0</v>
      </c>
      <c r="W31" s="249" t="s">
        <v>206</v>
      </c>
      <c r="X31" s="333" t="s">
        <v>279</v>
      </c>
    </row>
    <row r="32" spans="1:24" s="4" customFormat="1" ht="35.15" customHeight="1" x14ac:dyDescent="0.35">
      <c r="A32" s="290"/>
      <c r="B32" s="315"/>
      <c r="C32" s="316"/>
      <c r="D32" s="316"/>
      <c r="E32" s="317"/>
      <c r="F32" s="175"/>
      <c r="G32" s="175"/>
      <c r="H32" s="47" t="s">
        <v>12</v>
      </c>
      <c r="I32" s="45"/>
      <c r="J32" s="45"/>
      <c r="K32" s="45"/>
      <c r="L32" s="45"/>
      <c r="M32" s="45"/>
      <c r="N32" s="45"/>
      <c r="O32" s="45"/>
      <c r="P32" s="45"/>
      <c r="Q32" s="45"/>
      <c r="R32" s="45"/>
      <c r="S32" s="45"/>
      <c r="T32" s="203"/>
      <c r="U32" s="246"/>
      <c r="V32" s="325"/>
      <c r="W32" s="326"/>
      <c r="X32" s="334"/>
    </row>
    <row r="33" spans="1:24" s="4" customFormat="1" ht="35.15" customHeight="1" x14ac:dyDescent="0.35">
      <c r="A33" s="244" t="s">
        <v>245</v>
      </c>
      <c r="B33" s="200" t="s">
        <v>250</v>
      </c>
      <c r="C33" s="201"/>
      <c r="D33" s="201"/>
      <c r="E33" s="202"/>
      <c r="F33" s="212" t="s">
        <v>273</v>
      </c>
      <c r="G33" s="212" t="s">
        <v>269</v>
      </c>
      <c r="H33" s="45"/>
      <c r="I33" s="45"/>
      <c r="J33" s="45"/>
      <c r="K33" s="45"/>
      <c r="L33" s="47" t="s">
        <v>27</v>
      </c>
      <c r="M33" s="45"/>
      <c r="N33" s="45"/>
      <c r="O33" s="45"/>
      <c r="P33" s="45"/>
      <c r="Q33" s="45"/>
      <c r="R33" s="45"/>
      <c r="S33" s="45"/>
      <c r="T33" s="305">
        <v>45456</v>
      </c>
      <c r="U33" s="245">
        <f t="shared" ref="U33:U35" si="5">COUNTIF(H34:S34, "E") / COUNTA(H33:S33)</f>
        <v>1</v>
      </c>
      <c r="V33" s="247">
        <v>3456</v>
      </c>
      <c r="W33" s="249" t="s">
        <v>206</v>
      </c>
      <c r="X33" s="333" t="s">
        <v>280</v>
      </c>
    </row>
    <row r="34" spans="1:24" s="4" customFormat="1" ht="35.15" customHeight="1" x14ac:dyDescent="0.35">
      <c r="A34" s="290"/>
      <c r="B34" s="315"/>
      <c r="C34" s="316"/>
      <c r="D34" s="316"/>
      <c r="E34" s="317"/>
      <c r="F34" s="175"/>
      <c r="G34" s="175"/>
      <c r="H34" s="45"/>
      <c r="I34" s="45"/>
      <c r="J34" s="45"/>
      <c r="K34" s="45"/>
      <c r="L34" s="47" t="s">
        <v>12</v>
      </c>
      <c r="M34" s="45"/>
      <c r="N34" s="45"/>
      <c r="O34" s="45"/>
      <c r="P34" s="45"/>
      <c r="Q34" s="45"/>
      <c r="R34" s="45"/>
      <c r="S34" s="45"/>
      <c r="T34" s="332"/>
      <c r="U34" s="246"/>
      <c r="V34" s="325"/>
      <c r="W34" s="326"/>
      <c r="X34" s="334"/>
    </row>
    <row r="35" spans="1:24" s="4" customFormat="1" ht="35.15" customHeight="1" x14ac:dyDescent="0.35">
      <c r="A35" s="244" t="s">
        <v>246</v>
      </c>
      <c r="B35" s="200" t="s">
        <v>281</v>
      </c>
      <c r="C35" s="201"/>
      <c r="D35" s="201"/>
      <c r="E35" s="202"/>
      <c r="F35" s="212" t="s">
        <v>273</v>
      </c>
      <c r="G35" s="212" t="s">
        <v>269</v>
      </c>
      <c r="H35" s="47" t="s">
        <v>27</v>
      </c>
      <c r="I35" s="45"/>
      <c r="J35" s="45"/>
      <c r="K35" s="45"/>
      <c r="L35" s="45"/>
      <c r="M35" s="45"/>
      <c r="N35" s="45"/>
      <c r="O35" s="45"/>
      <c r="P35" s="45"/>
      <c r="Q35" s="45"/>
      <c r="R35" s="45"/>
      <c r="S35" s="45"/>
      <c r="T35" s="164">
        <v>45330</v>
      </c>
      <c r="U35" s="245">
        <f t="shared" si="5"/>
        <v>1</v>
      </c>
      <c r="V35" s="247">
        <v>0</v>
      </c>
      <c r="W35" s="249" t="s">
        <v>206</v>
      </c>
      <c r="X35" s="333" t="s">
        <v>282</v>
      </c>
    </row>
    <row r="36" spans="1:24" s="4" customFormat="1" ht="35.15" customHeight="1" x14ac:dyDescent="0.35">
      <c r="A36" s="290"/>
      <c r="B36" s="315"/>
      <c r="C36" s="316"/>
      <c r="D36" s="316"/>
      <c r="E36" s="317"/>
      <c r="F36" s="175"/>
      <c r="G36" s="175"/>
      <c r="H36" s="47" t="s">
        <v>12</v>
      </c>
      <c r="I36" s="45"/>
      <c r="J36" s="45"/>
      <c r="K36" s="45"/>
      <c r="L36" s="45"/>
      <c r="M36" s="45"/>
      <c r="N36" s="45"/>
      <c r="O36" s="45"/>
      <c r="P36" s="45"/>
      <c r="Q36" s="45"/>
      <c r="R36" s="45"/>
      <c r="S36" s="45"/>
      <c r="T36" s="203"/>
      <c r="U36" s="246"/>
      <c r="V36" s="325"/>
      <c r="W36" s="326"/>
      <c r="X36" s="334"/>
    </row>
    <row r="37" spans="1:24" s="4" customFormat="1" ht="35.15" customHeight="1" x14ac:dyDescent="0.35">
      <c r="A37" s="244" t="s">
        <v>247</v>
      </c>
      <c r="B37" s="200" t="s">
        <v>262</v>
      </c>
      <c r="C37" s="201"/>
      <c r="D37" s="201"/>
      <c r="E37" s="202"/>
      <c r="F37" s="212" t="s">
        <v>273</v>
      </c>
      <c r="G37" s="212" t="s">
        <v>269</v>
      </c>
      <c r="H37" s="47" t="s">
        <v>27</v>
      </c>
      <c r="I37" s="45"/>
      <c r="J37" s="45"/>
      <c r="K37" s="45"/>
      <c r="L37" s="45"/>
      <c r="M37" s="45"/>
      <c r="N37" s="45"/>
      <c r="O37" s="45"/>
      <c r="P37" s="45"/>
      <c r="Q37" s="45"/>
      <c r="R37" s="45"/>
      <c r="S37" s="45"/>
      <c r="T37" s="164">
        <v>45330</v>
      </c>
      <c r="U37" s="245">
        <f>COUNTIF(H38:S38, "E") / COUNTA(H37:S37)</f>
        <v>1</v>
      </c>
      <c r="V37" s="247">
        <v>0</v>
      </c>
      <c r="W37" s="249" t="s">
        <v>206</v>
      </c>
      <c r="X37" s="333" t="s">
        <v>283</v>
      </c>
    </row>
    <row r="38" spans="1:24" s="4" customFormat="1" ht="35.15" customHeight="1" x14ac:dyDescent="0.35">
      <c r="A38" s="290"/>
      <c r="B38" s="315"/>
      <c r="C38" s="316"/>
      <c r="D38" s="316"/>
      <c r="E38" s="317"/>
      <c r="F38" s="175"/>
      <c r="G38" s="175"/>
      <c r="H38" s="47" t="s">
        <v>12</v>
      </c>
      <c r="I38" s="45"/>
      <c r="J38" s="45"/>
      <c r="K38" s="45"/>
      <c r="L38" s="45"/>
      <c r="M38" s="45"/>
      <c r="N38" s="45"/>
      <c r="O38" s="45"/>
      <c r="P38" s="45"/>
      <c r="Q38" s="45"/>
      <c r="R38" s="45"/>
      <c r="S38" s="45"/>
      <c r="T38" s="203"/>
      <c r="U38" s="246"/>
      <c r="V38" s="325"/>
      <c r="W38" s="326"/>
      <c r="X38" s="334"/>
    </row>
    <row r="39" spans="1:24" s="4" customFormat="1" ht="35.15" customHeight="1" x14ac:dyDescent="0.35">
      <c r="A39" s="145" t="s">
        <v>248</v>
      </c>
      <c r="B39" s="200" t="s">
        <v>263</v>
      </c>
      <c r="C39" s="201"/>
      <c r="D39" s="201"/>
      <c r="E39" s="202"/>
      <c r="F39" s="146" t="s">
        <v>273</v>
      </c>
      <c r="G39" s="146" t="s">
        <v>269</v>
      </c>
      <c r="H39" s="45"/>
      <c r="I39" s="45"/>
      <c r="J39" s="45"/>
      <c r="K39" s="45"/>
      <c r="L39" s="45"/>
      <c r="M39" s="45"/>
      <c r="N39" s="45"/>
      <c r="O39" s="45"/>
      <c r="P39" s="45"/>
      <c r="Q39" s="45"/>
      <c r="R39" s="45"/>
      <c r="S39" s="47" t="s">
        <v>27</v>
      </c>
      <c r="T39" s="147">
        <v>45638</v>
      </c>
      <c r="U39" s="148">
        <v>0</v>
      </c>
      <c r="V39" s="149">
        <v>1250</v>
      </c>
      <c r="W39" s="150" t="s">
        <v>206</v>
      </c>
      <c r="X39" s="98" t="s">
        <v>284</v>
      </c>
    </row>
    <row r="40" spans="1:24" s="4" customFormat="1" ht="35" customHeight="1" x14ac:dyDescent="0.35">
      <c r="A40" s="244" t="s">
        <v>249</v>
      </c>
      <c r="B40" s="200" t="s">
        <v>264</v>
      </c>
      <c r="C40" s="201"/>
      <c r="D40" s="201"/>
      <c r="E40" s="202"/>
      <c r="F40" s="212" t="s">
        <v>273</v>
      </c>
      <c r="G40" s="212" t="s">
        <v>269</v>
      </c>
      <c r="H40" s="47" t="s">
        <v>27</v>
      </c>
      <c r="I40" s="45"/>
      <c r="J40" s="45"/>
      <c r="K40" s="45"/>
      <c r="L40" s="45"/>
      <c r="M40" s="45"/>
      <c r="N40" s="45"/>
      <c r="O40" s="45"/>
      <c r="P40" s="45"/>
      <c r="Q40" s="45"/>
      <c r="R40" s="45"/>
      <c r="S40" s="45"/>
      <c r="T40" s="164">
        <v>45330</v>
      </c>
      <c r="U40" s="245">
        <f>COUNTIF(H41:S41, "E") / COUNTA(H40:S40)</f>
        <v>1</v>
      </c>
      <c r="V40" s="247">
        <v>0</v>
      </c>
      <c r="W40" s="249" t="s">
        <v>206</v>
      </c>
      <c r="X40" s="333" t="s">
        <v>285</v>
      </c>
    </row>
    <row r="41" spans="1:24" s="4" customFormat="1" ht="35" customHeight="1" x14ac:dyDescent="0.35">
      <c r="A41" s="290"/>
      <c r="B41" s="315"/>
      <c r="C41" s="316"/>
      <c r="D41" s="316"/>
      <c r="E41" s="317"/>
      <c r="F41" s="175"/>
      <c r="G41" s="175"/>
      <c r="H41" s="47" t="s">
        <v>12</v>
      </c>
      <c r="I41" s="45"/>
      <c r="J41" s="45"/>
      <c r="K41" s="45"/>
      <c r="L41" s="45"/>
      <c r="M41" s="45"/>
      <c r="N41" s="45"/>
      <c r="O41" s="45"/>
      <c r="P41" s="45"/>
      <c r="Q41" s="45"/>
      <c r="R41" s="45"/>
      <c r="S41" s="45"/>
      <c r="T41" s="203"/>
      <c r="U41" s="246"/>
      <c r="V41" s="325"/>
      <c r="W41" s="326"/>
      <c r="X41" s="334"/>
    </row>
    <row r="42" spans="1:24" s="4" customFormat="1" ht="35.15" customHeight="1" x14ac:dyDescent="0.35">
      <c r="A42" s="244" t="s">
        <v>251</v>
      </c>
      <c r="B42" s="200" t="s">
        <v>265</v>
      </c>
      <c r="C42" s="201"/>
      <c r="D42" s="201"/>
      <c r="E42" s="202"/>
      <c r="F42" s="212" t="s">
        <v>273</v>
      </c>
      <c r="G42" s="212" t="s">
        <v>269</v>
      </c>
      <c r="H42" s="47" t="s">
        <v>27</v>
      </c>
      <c r="I42" s="45"/>
      <c r="J42" s="45"/>
      <c r="K42" s="45"/>
      <c r="L42" s="45"/>
      <c r="M42" s="45"/>
      <c r="N42" s="45"/>
      <c r="O42" s="45"/>
      <c r="P42" s="45"/>
      <c r="Q42" s="45"/>
      <c r="R42" s="45"/>
      <c r="S42" s="45"/>
      <c r="T42" s="164">
        <v>45330</v>
      </c>
      <c r="U42" s="245">
        <f t="shared" ref="U42" si="6">COUNTIF(H43:S43, "E") / COUNTA(H42:S42)</f>
        <v>1</v>
      </c>
      <c r="V42" s="247">
        <v>0</v>
      </c>
      <c r="W42" s="249" t="s">
        <v>206</v>
      </c>
      <c r="X42" s="333" t="s">
        <v>256</v>
      </c>
    </row>
    <row r="43" spans="1:24" s="4" customFormat="1" ht="35.15" customHeight="1" x14ac:dyDescent="0.35">
      <c r="A43" s="290"/>
      <c r="B43" s="315"/>
      <c r="C43" s="316"/>
      <c r="D43" s="316"/>
      <c r="E43" s="317"/>
      <c r="F43" s="175"/>
      <c r="G43" s="175"/>
      <c r="H43" s="47" t="s">
        <v>12</v>
      </c>
      <c r="I43" s="45"/>
      <c r="J43" s="45"/>
      <c r="K43" s="45"/>
      <c r="L43" s="45"/>
      <c r="M43" s="45"/>
      <c r="N43" s="45"/>
      <c r="O43" s="45"/>
      <c r="P43" s="45"/>
      <c r="Q43" s="45"/>
      <c r="R43" s="45"/>
      <c r="S43" s="45"/>
      <c r="T43" s="203"/>
      <c r="U43" s="246"/>
      <c r="V43" s="325"/>
      <c r="W43" s="326"/>
      <c r="X43" s="334"/>
    </row>
    <row r="44" spans="1:24" s="4" customFormat="1" ht="35.15" customHeight="1" x14ac:dyDescent="0.35">
      <c r="A44" s="244" t="s">
        <v>253</v>
      </c>
      <c r="B44" s="200" t="s">
        <v>266</v>
      </c>
      <c r="C44" s="201"/>
      <c r="D44" s="201"/>
      <c r="E44" s="202"/>
      <c r="F44" s="212" t="s">
        <v>273</v>
      </c>
      <c r="G44" s="212" t="s">
        <v>269</v>
      </c>
      <c r="H44" s="47" t="s">
        <v>27</v>
      </c>
      <c r="I44" s="45"/>
      <c r="J44" s="45"/>
      <c r="K44" s="45"/>
      <c r="L44" s="45"/>
      <c r="M44" s="45"/>
      <c r="N44" s="45"/>
      <c r="O44" s="45"/>
      <c r="P44" s="45"/>
      <c r="Q44" s="45"/>
      <c r="R44" s="45"/>
      <c r="S44" s="45"/>
      <c r="T44" s="164">
        <v>45330</v>
      </c>
      <c r="U44" s="245">
        <f t="shared" ref="U44" si="7">COUNTIF(H45:S45, "E") / COUNTA(H44:S44)</f>
        <v>1</v>
      </c>
      <c r="V44" s="247">
        <v>0</v>
      </c>
      <c r="W44" s="249" t="s">
        <v>206</v>
      </c>
      <c r="X44" s="333" t="s">
        <v>286</v>
      </c>
    </row>
    <row r="45" spans="1:24" s="4" customFormat="1" ht="35.15" customHeight="1" x14ac:dyDescent="0.35">
      <c r="A45" s="290"/>
      <c r="B45" s="315"/>
      <c r="C45" s="316"/>
      <c r="D45" s="316"/>
      <c r="E45" s="317"/>
      <c r="F45" s="175"/>
      <c r="G45" s="175"/>
      <c r="H45" s="140" t="s">
        <v>12</v>
      </c>
      <c r="I45" s="141"/>
      <c r="J45" s="141"/>
      <c r="K45" s="141"/>
      <c r="L45" s="141"/>
      <c r="M45" s="141"/>
      <c r="N45" s="141"/>
      <c r="O45" s="141"/>
      <c r="P45" s="141"/>
      <c r="Q45" s="141"/>
      <c r="R45" s="141"/>
      <c r="S45" s="141"/>
      <c r="T45" s="203"/>
      <c r="U45" s="246"/>
      <c r="V45" s="325"/>
      <c r="W45" s="326"/>
      <c r="X45" s="334"/>
    </row>
    <row r="46" spans="1:24" s="4" customFormat="1" ht="35.15" customHeight="1" x14ac:dyDescent="0.35">
      <c r="A46" s="145" t="s">
        <v>255</v>
      </c>
      <c r="B46" s="200" t="s">
        <v>267</v>
      </c>
      <c r="C46" s="201"/>
      <c r="D46" s="201"/>
      <c r="E46" s="202"/>
      <c r="F46" s="146" t="s">
        <v>273</v>
      </c>
      <c r="G46" s="146" t="s">
        <v>269</v>
      </c>
      <c r="H46" s="143"/>
      <c r="I46" s="141"/>
      <c r="J46" s="141"/>
      <c r="K46" s="141"/>
      <c r="L46" s="141"/>
      <c r="M46" s="141"/>
      <c r="N46" s="141"/>
      <c r="O46" s="141"/>
      <c r="P46" s="47" t="s">
        <v>27</v>
      </c>
      <c r="Q46" s="141"/>
      <c r="R46" s="141"/>
      <c r="S46" s="141"/>
      <c r="T46" s="147">
        <v>45330</v>
      </c>
      <c r="U46" s="148">
        <v>0</v>
      </c>
      <c r="V46" s="149">
        <v>0</v>
      </c>
      <c r="W46" s="150" t="s">
        <v>206</v>
      </c>
      <c r="X46" s="142"/>
    </row>
    <row r="47" spans="1:24" ht="3" customHeight="1" thickBot="1" x14ac:dyDescent="0.4">
      <c r="A47" s="36"/>
      <c r="B47" s="37"/>
      <c r="C47" s="37"/>
      <c r="D47" s="37"/>
      <c r="E47" s="37"/>
      <c r="F47" s="37"/>
      <c r="G47" s="37"/>
      <c r="H47" s="37"/>
      <c r="I47" s="37"/>
      <c r="J47" s="37"/>
      <c r="K47" s="37"/>
      <c r="L47" s="37"/>
      <c r="M47" s="37"/>
      <c r="N47" s="37"/>
      <c r="O47" s="37"/>
      <c r="P47" s="37"/>
      <c r="Q47" s="37"/>
      <c r="R47" s="37"/>
      <c r="S47" s="37"/>
      <c r="T47" s="101"/>
      <c r="U47" s="37"/>
      <c r="V47" s="55"/>
      <c r="W47" s="37"/>
      <c r="X47" s="37"/>
    </row>
    <row r="48" spans="1:24" ht="25" customHeight="1" x14ac:dyDescent="0.35">
      <c r="A48" s="214" t="s">
        <v>185</v>
      </c>
      <c r="B48" s="215"/>
      <c r="C48" s="215"/>
      <c r="D48" s="190" t="s">
        <v>221</v>
      </c>
      <c r="E48" s="190"/>
      <c r="F48" s="190"/>
      <c r="G48" s="190"/>
      <c r="H48" s="190"/>
      <c r="I48" s="190"/>
      <c r="J48" s="190"/>
      <c r="K48" s="190"/>
      <c r="L48" s="190"/>
      <c r="M48" s="190"/>
      <c r="N48" s="190"/>
      <c r="O48" s="190"/>
      <c r="P48" s="190"/>
      <c r="Q48" s="190"/>
      <c r="R48" s="190"/>
      <c r="S48" s="190"/>
      <c r="T48" s="190"/>
      <c r="U48" s="190"/>
      <c r="V48" s="190"/>
      <c r="W48" s="190"/>
      <c r="X48" s="191"/>
    </row>
    <row r="49" spans="1:24" ht="25" customHeight="1" x14ac:dyDescent="0.35">
      <c r="A49" s="192" t="s">
        <v>4</v>
      </c>
      <c r="B49" s="193"/>
      <c r="C49" s="193"/>
      <c r="D49" s="109" t="s">
        <v>43</v>
      </c>
      <c r="E49" s="187" t="s">
        <v>523</v>
      </c>
      <c r="F49" s="187"/>
      <c r="G49" s="187"/>
      <c r="H49" s="187"/>
      <c r="I49" s="187"/>
      <c r="J49" s="187"/>
      <c r="K49" s="187"/>
      <c r="L49" s="187"/>
      <c r="M49" s="187"/>
      <c r="N49" s="187"/>
      <c r="O49" s="187"/>
      <c r="P49" s="187"/>
      <c r="Q49" s="187"/>
      <c r="R49" s="187"/>
      <c r="S49" s="187"/>
      <c r="T49" s="187"/>
      <c r="U49" s="187"/>
      <c r="V49" s="187"/>
      <c r="W49" s="187"/>
      <c r="X49" s="188"/>
    </row>
    <row r="50" spans="1:24" ht="25" customHeight="1" x14ac:dyDescent="0.35">
      <c r="A50" s="185" t="s">
        <v>5</v>
      </c>
      <c r="B50" s="186"/>
      <c r="C50" s="186"/>
      <c r="D50" s="299">
        <v>1</v>
      </c>
      <c r="E50" s="300"/>
      <c r="F50" s="300"/>
      <c r="G50" s="300"/>
      <c r="H50" s="300"/>
      <c r="I50" s="300"/>
      <c r="J50" s="300"/>
      <c r="K50" s="300"/>
      <c r="L50" s="300"/>
      <c r="M50" s="300"/>
      <c r="N50" s="300"/>
      <c r="O50" s="300"/>
      <c r="P50" s="300"/>
      <c r="Q50" s="300"/>
      <c r="R50" s="300"/>
      <c r="S50" s="300"/>
      <c r="T50" s="300"/>
      <c r="U50" s="300"/>
      <c r="V50" s="300"/>
      <c r="W50" s="300"/>
      <c r="X50" s="301"/>
    </row>
    <row r="51" spans="1:24" ht="25" customHeight="1" x14ac:dyDescent="0.35">
      <c r="A51" s="185" t="s">
        <v>21</v>
      </c>
      <c r="B51" s="186"/>
      <c r="C51" s="186"/>
      <c r="D51" s="225" t="s">
        <v>205</v>
      </c>
      <c r="E51" s="226"/>
      <c r="F51" s="226"/>
      <c r="G51" s="226"/>
      <c r="H51" s="226"/>
      <c r="I51" s="226"/>
      <c r="J51" s="226"/>
      <c r="K51" s="226"/>
      <c r="L51" s="226"/>
      <c r="M51" s="226"/>
      <c r="N51" s="226"/>
      <c r="O51" s="226"/>
      <c r="P51" s="226"/>
      <c r="Q51" s="226"/>
      <c r="R51" s="226"/>
      <c r="S51" s="226"/>
      <c r="T51" s="226"/>
      <c r="U51" s="226"/>
      <c r="V51" s="226"/>
      <c r="W51" s="226"/>
      <c r="X51" s="227"/>
    </row>
    <row r="52" spans="1:24" ht="25" customHeight="1" x14ac:dyDescent="0.35">
      <c r="A52" s="185" t="s">
        <v>192</v>
      </c>
      <c r="B52" s="186"/>
      <c r="C52" s="186"/>
      <c r="D52" s="182">
        <f>SUM(V57)</f>
        <v>0</v>
      </c>
      <c r="E52" s="183"/>
      <c r="F52" s="183"/>
      <c r="G52" s="183"/>
      <c r="H52" s="183"/>
      <c r="I52" s="183"/>
      <c r="J52" s="183"/>
      <c r="K52" s="183"/>
      <c r="L52" s="183"/>
      <c r="M52" s="183"/>
      <c r="N52" s="183"/>
      <c r="O52" s="183"/>
      <c r="P52" s="183"/>
      <c r="Q52" s="183"/>
      <c r="R52" s="183"/>
      <c r="S52" s="183"/>
      <c r="T52" s="183"/>
      <c r="U52" s="183"/>
      <c r="V52" s="183"/>
      <c r="W52" s="183"/>
      <c r="X52" s="184"/>
    </row>
    <row r="53" spans="1:24" ht="25" customHeight="1" x14ac:dyDescent="0.35">
      <c r="A53" s="238" t="s">
        <v>29</v>
      </c>
      <c r="B53" s="239"/>
      <c r="C53" s="239"/>
      <c r="D53" s="296">
        <f>AVERAGE(U57)</f>
        <v>1</v>
      </c>
      <c r="E53" s="297"/>
      <c r="F53" s="297"/>
      <c r="G53" s="297"/>
      <c r="H53" s="297"/>
      <c r="I53" s="297"/>
      <c r="J53" s="297"/>
      <c r="K53" s="297"/>
      <c r="L53" s="297"/>
      <c r="M53" s="297"/>
      <c r="N53" s="297"/>
      <c r="O53" s="297"/>
      <c r="P53" s="297"/>
      <c r="Q53" s="297"/>
      <c r="R53" s="297"/>
      <c r="S53" s="297"/>
      <c r="T53" s="297"/>
      <c r="U53" s="297"/>
      <c r="V53" s="297"/>
      <c r="W53" s="297"/>
      <c r="X53" s="298"/>
    </row>
    <row r="54" spans="1:24" ht="3" customHeight="1" x14ac:dyDescent="0.35">
      <c r="A54" s="36"/>
      <c r="B54" s="37"/>
      <c r="C54" s="37"/>
      <c r="D54" s="37"/>
      <c r="E54" s="37"/>
      <c r="F54" s="37"/>
      <c r="G54" s="37"/>
      <c r="H54" s="37"/>
      <c r="I54" s="37"/>
      <c r="J54" s="37"/>
      <c r="K54" s="37"/>
      <c r="L54" s="37"/>
      <c r="M54" s="37"/>
      <c r="N54" s="37"/>
      <c r="O54" s="37"/>
      <c r="P54" s="37"/>
      <c r="Q54" s="37"/>
      <c r="R54" s="37"/>
      <c r="S54" s="37"/>
      <c r="T54" s="101"/>
      <c r="U54" s="37"/>
      <c r="V54" s="55"/>
      <c r="W54" s="37"/>
      <c r="X54" s="39"/>
    </row>
    <row r="55" spans="1:24" s="4" customFormat="1" ht="21.75" customHeight="1" x14ac:dyDescent="0.35">
      <c r="A55" s="240" t="s">
        <v>6</v>
      </c>
      <c r="B55" s="228" t="s">
        <v>7</v>
      </c>
      <c r="C55" s="228"/>
      <c r="D55" s="228"/>
      <c r="E55" s="228"/>
      <c r="F55" s="235" t="s">
        <v>8</v>
      </c>
      <c r="G55" s="228" t="s">
        <v>9</v>
      </c>
      <c r="H55" s="228" t="s">
        <v>537</v>
      </c>
      <c r="I55" s="228"/>
      <c r="J55" s="228"/>
      <c r="K55" s="228"/>
      <c r="L55" s="228"/>
      <c r="M55" s="228"/>
      <c r="N55" s="228"/>
      <c r="O55" s="228"/>
      <c r="P55" s="228"/>
      <c r="Q55" s="228"/>
      <c r="R55" s="228"/>
      <c r="S55" s="228"/>
      <c r="T55" s="235" t="s">
        <v>10</v>
      </c>
      <c r="U55" s="235" t="s">
        <v>11</v>
      </c>
      <c r="V55" s="302" t="s">
        <v>192</v>
      </c>
      <c r="W55" s="228" t="s">
        <v>204</v>
      </c>
      <c r="X55" s="230" t="s">
        <v>117</v>
      </c>
    </row>
    <row r="56" spans="1:24" s="4" customFormat="1" ht="16.5" customHeight="1" x14ac:dyDescent="0.35">
      <c r="A56" s="241"/>
      <c r="B56" s="229"/>
      <c r="C56" s="229"/>
      <c r="D56" s="229"/>
      <c r="E56" s="229"/>
      <c r="F56" s="236"/>
      <c r="G56" s="229"/>
      <c r="H56" s="96" t="s">
        <v>12</v>
      </c>
      <c r="I56" s="96" t="s">
        <v>13</v>
      </c>
      <c r="J56" s="96" t="s">
        <v>14</v>
      </c>
      <c r="K56" s="96" t="s">
        <v>15</v>
      </c>
      <c r="L56" s="96" t="s">
        <v>14</v>
      </c>
      <c r="M56" s="96" t="s">
        <v>16</v>
      </c>
      <c r="N56" s="96" t="s">
        <v>16</v>
      </c>
      <c r="O56" s="96" t="s">
        <v>15</v>
      </c>
      <c r="P56" s="96" t="s">
        <v>17</v>
      </c>
      <c r="Q56" s="96" t="s">
        <v>18</v>
      </c>
      <c r="R56" s="96" t="s">
        <v>19</v>
      </c>
      <c r="S56" s="96" t="s">
        <v>20</v>
      </c>
      <c r="T56" s="236"/>
      <c r="U56" s="236"/>
      <c r="V56" s="303"/>
      <c r="W56" s="229"/>
      <c r="X56" s="231"/>
    </row>
    <row r="57" spans="1:24" s="104" customFormat="1" ht="40" customHeight="1" x14ac:dyDescent="0.35">
      <c r="A57" s="105">
        <v>2.1</v>
      </c>
      <c r="B57" s="199" t="s">
        <v>523</v>
      </c>
      <c r="C57" s="199"/>
      <c r="D57" s="199"/>
      <c r="E57" s="199"/>
      <c r="F57" s="199"/>
      <c r="G57" s="199"/>
      <c r="H57" s="199"/>
      <c r="I57" s="199"/>
      <c r="J57" s="199"/>
      <c r="K57" s="199"/>
      <c r="L57" s="199"/>
      <c r="M57" s="199"/>
      <c r="N57" s="199"/>
      <c r="O57" s="199"/>
      <c r="P57" s="199"/>
      <c r="Q57" s="199"/>
      <c r="R57" s="199"/>
      <c r="S57" s="199"/>
      <c r="T57" s="199"/>
      <c r="U57" s="107">
        <f>AVERAGE(U58:U62)</f>
        <v>1</v>
      </c>
      <c r="V57" s="108">
        <f>SUM(V58:V62)</f>
        <v>0</v>
      </c>
      <c r="W57" s="107"/>
      <c r="X57" s="116"/>
    </row>
    <row r="58" spans="1:24" s="4" customFormat="1" ht="35.15" customHeight="1" x14ac:dyDescent="0.35">
      <c r="A58" s="244" t="s">
        <v>310</v>
      </c>
      <c r="B58" s="200" t="s">
        <v>182</v>
      </c>
      <c r="C58" s="201"/>
      <c r="D58" s="201"/>
      <c r="E58" s="202"/>
      <c r="F58" s="212" t="s">
        <v>273</v>
      </c>
      <c r="G58" s="335" t="s">
        <v>269</v>
      </c>
      <c r="I58" s="47" t="s">
        <v>27</v>
      </c>
      <c r="J58" s="45"/>
      <c r="K58" s="45"/>
      <c r="L58" s="45"/>
      <c r="M58" s="45"/>
      <c r="N58" s="45"/>
      <c r="O58" s="45"/>
      <c r="P58" s="45"/>
      <c r="Q58" s="45"/>
      <c r="R58" s="45"/>
      <c r="S58" s="45"/>
      <c r="T58" s="164">
        <v>45365</v>
      </c>
      <c r="U58" s="245">
        <f>COUNTIF(H59:S59, "E") / COUNTA(H58:S58)</f>
        <v>1</v>
      </c>
      <c r="V58" s="247">
        <v>0</v>
      </c>
      <c r="W58" s="249" t="s">
        <v>206</v>
      </c>
      <c r="X58" s="333" t="s">
        <v>519</v>
      </c>
    </row>
    <row r="59" spans="1:24" s="4" customFormat="1" ht="35.15" customHeight="1" x14ac:dyDescent="0.35">
      <c r="A59" s="290"/>
      <c r="B59" s="315"/>
      <c r="C59" s="316"/>
      <c r="D59" s="316"/>
      <c r="E59" s="317"/>
      <c r="F59" s="175"/>
      <c r="G59" s="336"/>
      <c r="I59" s="47" t="s">
        <v>12</v>
      </c>
      <c r="J59" s="45"/>
      <c r="K59" s="45"/>
      <c r="L59" s="45"/>
      <c r="M59" s="45"/>
      <c r="N59" s="45"/>
      <c r="O59" s="45"/>
      <c r="P59" s="45"/>
      <c r="Q59" s="45"/>
      <c r="R59" s="45"/>
      <c r="S59" s="45"/>
      <c r="T59" s="203"/>
      <c r="U59" s="246"/>
      <c r="V59" s="325"/>
      <c r="W59" s="326"/>
      <c r="X59" s="334"/>
    </row>
    <row r="60" spans="1:24" s="4" customFormat="1" ht="35.15" customHeight="1" x14ac:dyDescent="0.35">
      <c r="A60" s="244" t="s">
        <v>311</v>
      </c>
      <c r="B60" s="200" t="s">
        <v>46</v>
      </c>
      <c r="C60" s="201"/>
      <c r="D60" s="201"/>
      <c r="E60" s="202"/>
      <c r="F60" s="212" t="s">
        <v>272</v>
      </c>
      <c r="G60" s="212" t="s">
        <v>269</v>
      </c>
      <c r="H60" s="47" t="s">
        <v>27</v>
      </c>
      <c r="I60" s="45"/>
      <c r="J60" s="45"/>
      <c r="K60" s="45"/>
      <c r="L60" s="45"/>
      <c r="M60" s="45"/>
      <c r="N60" s="45"/>
      <c r="O60" s="45"/>
      <c r="P60" s="45"/>
      <c r="Q60" s="45"/>
      <c r="R60" s="45"/>
      <c r="S60" s="45"/>
      <c r="T60" s="164">
        <v>45330</v>
      </c>
      <c r="U60" s="245">
        <f>COUNTIF(H61:S61, "E") / COUNTA(H60:S60)</f>
        <v>1</v>
      </c>
      <c r="V60" s="247">
        <v>0</v>
      </c>
      <c r="W60" s="249" t="s">
        <v>206</v>
      </c>
      <c r="X60" s="333" t="s">
        <v>370</v>
      </c>
    </row>
    <row r="61" spans="1:24" s="4" customFormat="1" ht="35.15" customHeight="1" x14ac:dyDescent="0.35">
      <c r="A61" s="290"/>
      <c r="B61" s="315"/>
      <c r="C61" s="316"/>
      <c r="D61" s="316"/>
      <c r="E61" s="317"/>
      <c r="F61" s="175"/>
      <c r="G61" s="175"/>
      <c r="H61" s="140" t="s">
        <v>12</v>
      </c>
      <c r="I61" s="141"/>
      <c r="J61" s="141"/>
      <c r="K61" s="141"/>
      <c r="L61" s="141"/>
      <c r="M61" s="141"/>
      <c r="N61" s="141"/>
      <c r="O61" s="141"/>
      <c r="P61" s="141"/>
      <c r="Q61" s="141"/>
      <c r="R61" s="141"/>
      <c r="S61" s="141"/>
      <c r="T61" s="203"/>
      <c r="U61" s="246"/>
      <c r="V61" s="325"/>
      <c r="W61" s="326"/>
      <c r="X61" s="334"/>
    </row>
    <row r="62" spans="1:24" s="4" customFormat="1" ht="35.15" customHeight="1" x14ac:dyDescent="0.35">
      <c r="A62" s="244" t="s">
        <v>312</v>
      </c>
      <c r="B62" s="200" t="s">
        <v>222</v>
      </c>
      <c r="C62" s="201"/>
      <c r="D62" s="201"/>
      <c r="E62" s="202"/>
      <c r="F62" s="212" t="s">
        <v>270</v>
      </c>
      <c r="G62" s="212" t="s">
        <v>269</v>
      </c>
      <c r="H62" s="140" t="s">
        <v>27</v>
      </c>
      <c r="I62" s="141"/>
      <c r="J62" s="141"/>
      <c r="K62" s="141"/>
      <c r="L62" s="141"/>
      <c r="M62" s="141"/>
      <c r="N62" s="141"/>
      <c r="O62" s="141"/>
      <c r="P62" s="141"/>
      <c r="Q62" s="141"/>
      <c r="R62" s="141"/>
      <c r="S62" s="141"/>
      <c r="T62" s="164">
        <v>45330</v>
      </c>
      <c r="U62" s="245">
        <f>COUNTIF(H63:S63, "E") / COUNTA(H62:S62)</f>
        <v>1</v>
      </c>
      <c r="V62" s="247">
        <v>0</v>
      </c>
      <c r="W62" s="249" t="s">
        <v>206</v>
      </c>
      <c r="X62" s="333" t="s">
        <v>288</v>
      </c>
    </row>
    <row r="63" spans="1:24" s="4" customFormat="1" ht="35.15" customHeight="1" thickBot="1" x14ac:dyDescent="0.4">
      <c r="A63" s="173"/>
      <c r="B63" s="169"/>
      <c r="C63" s="170"/>
      <c r="D63" s="170"/>
      <c r="E63" s="171"/>
      <c r="F63" s="179"/>
      <c r="G63" s="179"/>
      <c r="H63" s="51" t="s">
        <v>12</v>
      </c>
      <c r="I63" s="49"/>
      <c r="J63" s="49"/>
      <c r="K63" s="49"/>
      <c r="L63" s="49"/>
      <c r="M63" s="49"/>
      <c r="N63" s="49"/>
      <c r="O63" s="49"/>
      <c r="P63" s="49"/>
      <c r="Q63" s="49"/>
      <c r="R63" s="49"/>
      <c r="S63" s="49"/>
      <c r="T63" s="165"/>
      <c r="U63" s="246"/>
      <c r="V63" s="248"/>
      <c r="W63" s="250"/>
      <c r="X63" s="337"/>
    </row>
    <row r="64" spans="1:24" ht="3" customHeight="1" thickBot="1" x14ac:dyDescent="0.4">
      <c r="A64" s="36"/>
      <c r="B64" s="37"/>
      <c r="C64" s="37"/>
      <c r="D64" s="37"/>
      <c r="E64" s="37"/>
      <c r="F64" s="37"/>
      <c r="G64" s="37"/>
      <c r="H64" s="37"/>
      <c r="I64" s="37"/>
      <c r="J64" s="37"/>
      <c r="K64" s="37"/>
      <c r="L64" s="37"/>
      <c r="M64" s="37"/>
      <c r="N64" s="37"/>
      <c r="O64" s="37"/>
      <c r="P64" s="37"/>
      <c r="Q64" s="37"/>
      <c r="R64" s="37"/>
      <c r="S64" s="37"/>
      <c r="T64" s="101"/>
      <c r="U64" s="37"/>
      <c r="V64" s="55"/>
      <c r="W64" s="37"/>
      <c r="X64" s="37"/>
    </row>
    <row r="65" spans="1:24" ht="25" customHeight="1" x14ac:dyDescent="0.35">
      <c r="A65" s="214" t="s">
        <v>189</v>
      </c>
      <c r="B65" s="215"/>
      <c r="C65" s="215"/>
      <c r="D65" s="190" t="s">
        <v>223</v>
      </c>
      <c r="E65" s="190"/>
      <c r="F65" s="190"/>
      <c r="G65" s="190"/>
      <c r="H65" s="190"/>
      <c r="I65" s="190"/>
      <c r="J65" s="190"/>
      <c r="K65" s="190"/>
      <c r="L65" s="190"/>
      <c r="M65" s="190"/>
      <c r="N65" s="190"/>
      <c r="O65" s="190"/>
      <c r="P65" s="190"/>
      <c r="Q65" s="190"/>
      <c r="R65" s="190"/>
      <c r="S65" s="190"/>
      <c r="T65" s="190"/>
      <c r="U65" s="190"/>
      <c r="V65" s="190"/>
      <c r="W65" s="190"/>
      <c r="X65" s="191"/>
    </row>
    <row r="66" spans="1:24" ht="25" customHeight="1" x14ac:dyDescent="0.35">
      <c r="A66" s="216" t="s">
        <v>4</v>
      </c>
      <c r="B66" s="217"/>
      <c r="C66" s="218"/>
      <c r="D66" s="109" t="s">
        <v>43</v>
      </c>
      <c r="E66" s="187" t="s">
        <v>300</v>
      </c>
      <c r="F66" s="187"/>
      <c r="G66" s="187"/>
      <c r="H66" s="187"/>
      <c r="I66" s="187"/>
      <c r="J66" s="187"/>
      <c r="K66" s="187"/>
      <c r="L66" s="187"/>
      <c r="M66" s="187"/>
      <c r="N66" s="187"/>
      <c r="O66" s="187"/>
      <c r="P66" s="187"/>
      <c r="Q66" s="187"/>
      <c r="R66" s="187"/>
      <c r="S66" s="187"/>
      <c r="T66" s="187"/>
      <c r="U66" s="187"/>
      <c r="V66" s="187"/>
      <c r="W66" s="187"/>
      <c r="X66" s="188"/>
    </row>
    <row r="67" spans="1:24" ht="25" customHeight="1" x14ac:dyDescent="0.35">
      <c r="A67" s="222"/>
      <c r="B67" s="223"/>
      <c r="C67" s="224"/>
      <c r="D67" s="109" t="s">
        <v>44</v>
      </c>
      <c r="E67" s="187" t="s">
        <v>218</v>
      </c>
      <c r="F67" s="187"/>
      <c r="G67" s="187"/>
      <c r="H67" s="187"/>
      <c r="I67" s="187"/>
      <c r="J67" s="187"/>
      <c r="K67" s="187"/>
      <c r="L67" s="187"/>
      <c r="M67" s="187"/>
      <c r="N67" s="187"/>
      <c r="O67" s="187"/>
      <c r="P67" s="187"/>
      <c r="Q67" s="187"/>
      <c r="R67" s="187"/>
      <c r="S67" s="187"/>
      <c r="T67" s="187"/>
      <c r="U67" s="187"/>
      <c r="V67" s="187"/>
      <c r="W67" s="187"/>
      <c r="X67" s="188"/>
    </row>
    <row r="68" spans="1:24" ht="25" customHeight="1" x14ac:dyDescent="0.35">
      <c r="A68" s="216" t="s">
        <v>5</v>
      </c>
      <c r="B68" s="217"/>
      <c r="C68" s="218"/>
      <c r="D68" s="109" t="s">
        <v>43</v>
      </c>
      <c r="E68" s="237">
        <v>1</v>
      </c>
      <c r="F68" s="187"/>
      <c r="G68" s="187"/>
      <c r="H68" s="187"/>
      <c r="I68" s="187"/>
      <c r="J68" s="187"/>
      <c r="K68" s="187"/>
      <c r="L68" s="187"/>
      <c r="M68" s="187"/>
      <c r="N68" s="187"/>
      <c r="O68" s="187"/>
      <c r="P68" s="187"/>
      <c r="Q68" s="187"/>
      <c r="R68" s="187"/>
      <c r="S68" s="187"/>
      <c r="T68" s="187"/>
      <c r="U68" s="187"/>
      <c r="V68" s="187"/>
      <c r="W68" s="187"/>
      <c r="X68" s="188"/>
    </row>
    <row r="69" spans="1:24" ht="25" customHeight="1" x14ac:dyDescent="0.35">
      <c r="A69" s="222"/>
      <c r="B69" s="223"/>
      <c r="C69" s="224"/>
      <c r="D69" s="109" t="s">
        <v>44</v>
      </c>
      <c r="E69" s="114">
        <v>1</v>
      </c>
      <c r="F69" s="110"/>
      <c r="G69" s="110"/>
      <c r="H69" s="110"/>
      <c r="I69" s="110"/>
      <c r="J69" s="110"/>
      <c r="K69" s="110"/>
      <c r="L69" s="110"/>
      <c r="M69" s="110"/>
      <c r="N69" s="110"/>
      <c r="O69" s="110"/>
      <c r="P69" s="110"/>
      <c r="Q69" s="110"/>
      <c r="R69" s="110"/>
      <c r="S69" s="110"/>
      <c r="T69" s="110"/>
      <c r="U69" s="110"/>
      <c r="V69" s="110"/>
      <c r="W69" s="110"/>
      <c r="X69" s="111"/>
    </row>
    <row r="70" spans="1:24" ht="25" customHeight="1" x14ac:dyDescent="0.35">
      <c r="A70" s="216" t="s">
        <v>21</v>
      </c>
      <c r="B70" s="217"/>
      <c r="C70" s="218"/>
      <c r="D70" s="225" t="s">
        <v>205</v>
      </c>
      <c r="E70" s="226"/>
      <c r="F70" s="226"/>
      <c r="G70" s="226"/>
      <c r="H70" s="226"/>
      <c r="I70" s="226"/>
      <c r="J70" s="226"/>
      <c r="K70" s="226"/>
      <c r="L70" s="226"/>
      <c r="M70" s="226"/>
      <c r="N70" s="226"/>
      <c r="O70" s="226"/>
      <c r="P70" s="226"/>
      <c r="Q70" s="226"/>
      <c r="R70" s="226"/>
      <c r="S70" s="226"/>
      <c r="T70" s="226"/>
      <c r="U70" s="226"/>
      <c r="V70" s="226"/>
      <c r="W70" s="226"/>
      <c r="X70" s="227"/>
    </row>
    <row r="71" spans="1:24" ht="25" customHeight="1" x14ac:dyDescent="0.35">
      <c r="A71" s="222"/>
      <c r="B71" s="223"/>
      <c r="C71" s="224"/>
      <c r="D71" s="225" t="s">
        <v>522</v>
      </c>
      <c r="E71" s="226"/>
      <c r="F71" s="226"/>
      <c r="G71" s="226"/>
      <c r="H71" s="226"/>
      <c r="I71" s="226"/>
      <c r="J71" s="226"/>
      <c r="K71" s="226"/>
      <c r="L71" s="226"/>
      <c r="M71" s="226"/>
      <c r="N71" s="226"/>
      <c r="O71" s="226"/>
      <c r="P71" s="226"/>
      <c r="Q71" s="226"/>
      <c r="R71" s="226"/>
      <c r="S71" s="226"/>
      <c r="T71" s="226"/>
      <c r="U71" s="226"/>
      <c r="V71" s="226"/>
      <c r="W71" s="226"/>
      <c r="X71" s="227"/>
    </row>
    <row r="72" spans="1:24" ht="25" customHeight="1" x14ac:dyDescent="0.35">
      <c r="A72" s="185" t="s">
        <v>192</v>
      </c>
      <c r="B72" s="186"/>
      <c r="C72" s="186"/>
      <c r="D72" s="321">
        <f>V77</f>
        <v>0</v>
      </c>
      <c r="E72" s="226"/>
      <c r="F72" s="226"/>
      <c r="G72" s="226"/>
      <c r="H72" s="226"/>
      <c r="I72" s="226"/>
      <c r="J72" s="226"/>
      <c r="K72" s="226"/>
      <c r="L72" s="226"/>
      <c r="M72" s="226"/>
      <c r="N72" s="226"/>
      <c r="O72" s="226"/>
      <c r="P72" s="226"/>
      <c r="Q72" s="226"/>
      <c r="R72" s="226"/>
      <c r="S72" s="226"/>
      <c r="T72" s="226"/>
      <c r="U72" s="226"/>
      <c r="V72" s="226"/>
      <c r="W72" s="226"/>
      <c r="X72" s="227"/>
    </row>
    <row r="73" spans="1:24" ht="25" customHeight="1" x14ac:dyDescent="0.35">
      <c r="A73" s="238" t="s">
        <v>29</v>
      </c>
      <c r="B73" s="239"/>
      <c r="C73" s="239"/>
      <c r="D73" s="296">
        <f>AVERAGE(U77)</f>
        <v>0.734375</v>
      </c>
      <c r="E73" s="297"/>
      <c r="F73" s="297"/>
      <c r="G73" s="297"/>
      <c r="H73" s="297"/>
      <c r="I73" s="297"/>
      <c r="J73" s="297"/>
      <c r="K73" s="297"/>
      <c r="L73" s="297"/>
      <c r="M73" s="297"/>
      <c r="N73" s="297"/>
      <c r="O73" s="297"/>
      <c r="P73" s="297"/>
      <c r="Q73" s="297"/>
      <c r="R73" s="297"/>
      <c r="S73" s="297"/>
      <c r="T73" s="297"/>
      <c r="U73" s="297"/>
      <c r="V73" s="297"/>
      <c r="W73" s="297"/>
      <c r="X73" s="298"/>
    </row>
    <row r="74" spans="1:24" ht="3" customHeight="1" x14ac:dyDescent="0.35">
      <c r="A74" s="2"/>
      <c r="B74" s="3"/>
      <c r="C74" s="3"/>
      <c r="D74" s="3"/>
      <c r="E74" s="3"/>
      <c r="F74" s="3"/>
      <c r="G74" s="3"/>
      <c r="H74" s="3"/>
      <c r="I74" s="3"/>
      <c r="J74" s="3"/>
      <c r="K74" s="3"/>
      <c r="L74" s="3"/>
      <c r="M74" s="3"/>
      <c r="N74" s="3"/>
      <c r="O74" s="3"/>
      <c r="P74" s="3"/>
      <c r="Q74" s="3"/>
      <c r="R74" s="3"/>
      <c r="S74" s="3"/>
      <c r="T74" s="102"/>
      <c r="U74" s="3"/>
      <c r="V74" s="56"/>
      <c r="W74" s="3"/>
      <c r="X74" s="38"/>
    </row>
    <row r="75" spans="1:24" s="4" customFormat="1" ht="21.75" customHeight="1" x14ac:dyDescent="0.35">
      <c r="A75" s="240" t="s">
        <v>6</v>
      </c>
      <c r="B75" s="228" t="s">
        <v>7</v>
      </c>
      <c r="C75" s="228"/>
      <c r="D75" s="228"/>
      <c r="E75" s="228"/>
      <c r="F75" s="235" t="s">
        <v>8</v>
      </c>
      <c r="G75" s="228" t="s">
        <v>9</v>
      </c>
      <c r="H75" s="228" t="s">
        <v>537</v>
      </c>
      <c r="I75" s="228"/>
      <c r="J75" s="228"/>
      <c r="K75" s="228"/>
      <c r="L75" s="228"/>
      <c r="M75" s="228"/>
      <c r="N75" s="228"/>
      <c r="O75" s="228"/>
      <c r="P75" s="228"/>
      <c r="Q75" s="228"/>
      <c r="R75" s="228"/>
      <c r="S75" s="228"/>
      <c r="T75" s="235" t="s">
        <v>10</v>
      </c>
      <c r="U75" s="235" t="s">
        <v>11</v>
      </c>
      <c r="V75" s="302" t="s">
        <v>192</v>
      </c>
      <c r="W75" s="228" t="s">
        <v>204</v>
      </c>
      <c r="X75" s="230" t="s">
        <v>117</v>
      </c>
    </row>
    <row r="76" spans="1:24" s="4" customFormat="1" ht="16.5" customHeight="1" x14ac:dyDescent="0.35">
      <c r="A76" s="241"/>
      <c r="B76" s="229"/>
      <c r="C76" s="229"/>
      <c r="D76" s="229"/>
      <c r="E76" s="229"/>
      <c r="F76" s="236"/>
      <c r="G76" s="229"/>
      <c r="H76" s="96" t="s">
        <v>12</v>
      </c>
      <c r="I76" s="96" t="s">
        <v>13</v>
      </c>
      <c r="J76" s="96" t="s">
        <v>14</v>
      </c>
      <c r="K76" s="96" t="s">
        <v>15</v>
      </c>
      <c r="L76" s="96" t="s">
        <v>14</v>
      </c>
      <c r="M76" s="96" t="s">
        <v>16</v>
      </c>
      <c r="N76" s="96" t="s">
        <v>16</v>
      </c>
      <c r="O76" s="96" t="s">
        <v>15</v>
      </c>
      <c r="P76" s="96" t="s">
        <v>17</v>
      </c>
      <c r="Q76" s="96" t="s">
        <v>18</v>
      </c>
      <c r="R76" s="96" t="s">
        <v>19</v>
      </c>
      <c r="S76" s="96" t="s">
        <v>20</v>
      </c>
      <c r="T76" s="236"/>
      <c r="U76" s="236"/>
      <c r="V76" s="303"/>
      <c r="W76" s="229"/>
      <c r="X76" s="231"/>
    </row>
    <row r="77" spans="1:24" s="104" customFormat="1" ht="40" customHeight="1" x14ac:dyDescent="0.35">
      <c r="A77" s="105">
        <v>3.1</v>
      </c>
      <c r="B77" s="199" t="s">
        <v>300</v>
      </c>
      <c r="C77" s="199"/>
      <c r="D77" s="199"/>
      <c r="E77" s="199"/>
      <c r="F77" s="199"/>
      <c r="G77" s="199"/>
      <c r="H77" s="199"/>
      <c r="I77" s="199"/>
      <c r="J77" s="199"/>
      <c r="K77" s="199"/>
      <c r="L77" s="199"/>
      <c r="M77" s="199"/>
      <c r="N77" s="199"/>
      <c r="O77" s="199"/>
      <c r="P77" s="199"/>
      <c r="Q77" s="199"/>
      <c r="R77" s="199"/>
      <c r="S77" s="199"/>
      <c r="T77" s="199"/>
      <c r="U77" s="107">
        <f>AVERAGE(U78:U107)</f>
        <v>0.734375</v>
      </c>
      <c r="V77" s="108">
        <f>SUM(V78:V107)</f>
        <v>0</v>
      </c>
      <c r="W77" s="107"/>
      <c r="X77" s="115"/>
    </row>
    <row r="78" spans="1:24" s="4" customFormat="1" ht="35.15" customHeight="1" x14ac:dyDescent="0.35">
      <c r="A78" s="244" t="s">
        <v>193</v>
      </c>
      <c r="B78" s="206" t="s">
        <v>49</v>
      </c>
      <c r="C78" s="207"/>
      <c r="D78" s="207"/>
      <c r="E78" s="208"/>
      <c r="F78" s="212" t="s">
        <v>362</v>
      </c>
      <c r="G78" s="212" t="s">
        <v>362</v>
      </c>
      <c r="H78" s="47" t="s">
        <v>27</v>
      </c>
      <c r="I78" s="45"/>
      <c r="J78" s="45"/>
      <c r="K78" s="45"/>
      <c r="L78" s="45"/>
      <c r="M78" s="45"/>
      <c r="N78" s="45"/>
      <c r="O78" s="45"/>
      <c r="P78" s="45"/>
      <c r="Q78" s="45"/>
      <c r="R78" s="45"/>
      <c r="S78" s="45"/>
      <c r="T78" s="164">
        <v>45330</v>
      </c>
      <c r="U78" s="204">
        <f>COUNTIF(H79:S79, "E") / COUNTA(H78:S78)</f>
        <v>1</v>
      </c>
      <c r="V78" s="247">
        <v>0</v>
      </c>
      <c r="W78" s="249" t="s">
        <v>206</v>
      </c>
      <c r="X78" s="98" t="s">
        <v>330</v>
      </c>
    </row>
    <row r="79" spans="1:24" s="4" customFormat="1" ht="35.15" customHeight="1" x14ac:dyDescent="0.35">
      <c r="A79" s="290"/>
      <c r="B79" s="291"/>
      <c r="C79" s="292"/>
      <c r="D79" s="292"/>
      <c r="E79" s="293"/>
      <c r="F79" s="175"/>
      <c r="G79" s="175"/>
      <c r="H79" s="47" t="s">
        <v>12</v>
      </c>
      <c r="I79" s="45"/>
      <c r="J79" s="45"/>
      <c r="K79" s="45"/>
      <c r="L79" s="45"/>
      <c r="M79" s="45"/>
      <c r="N79" s="45"/>
      <c r="O79" s="45"/>
      <c r="P79" s="45"/>
      <c r="Q79" s="45"/>
      <c r="R79" s="45"/>
      <c r="S79" s="45"/>
      <c r="T79" s="203"/>
      <c r="U79" s="205"/>
      <c r="V79" s="325"/>
      <c r="W79" s="326"/>
      <c r="X79" s="98"/>
    </row>
    <row r="80" spans="1:24" s="4" customFormat="1" ht="35.15" customHeight="1" x14ac:dyDescent="0.35">
      <c r="A80" s="244" t="s">
        <v>315</v>
      </c>
      <c r="B80" s="206" t="s">
        <v>353</v>
      </c>
      <c r="C80" s="207"/>
      <c r="D80" s="207"/>
      <c r="E80" s="208"/>
      <c r="F80" s="212" t="s">
        <v>273</v>
      </c>
      <c r="G80" s="212" t="s">
        <v>269</v>
      </c>
      <c r="H80" s="47" t="s">
        <v>27</v>
      </c>
      <c r="I80" s="47" t="s">
        <v>27</v>
      </c>
      <c r="J80" s="47" t="s">
        <v>27</v>
      </c>
      <c r="K80" s="47" t="s">
        <v>27</v>
      </c>
      <c r="L80" s="47" t="s">
        <v>27</v>
      </c>
      <c r="M80" s="47" t="s">
        <v>27</v>
      </c>
      <c r="N80" s="47" t="s">
        <v>27</v>
      </c>
      <c r="O80" s="47" t="s">
        <v>27</v>
      </c>
      <c r="P80" s="47" t="s">
        <v>27</v>
      </c>
      <c r="Q80" s="47" t="s">
        <v>27</v>
      </c>
      <c r="R80" s="47" t="s">
        <v>27</v>
      </c>
      <c r="S80" s="47" t="s">
        <v>27</v>
      </c>
      <c r="T80" s="164" t="s">
        <v>361</v>
      </c>
      <c r="U80" s="204">
        <f>COUNTIF(H81:S81, "E") / COUNTA(H80:S80)</f>
        <v>0.75</v>
      </c>
      <c r="V80" s="247">
        <v>0</v>
      </c>
      <c r="W80" s="249" t="s">
        <v>331</v>
      </c>
      <c r="X80" s="98" t="s">
        <v>332</v>
      </c>
    </row>
    <row r="81" spans="1:24" s="4" customFormat="1" ht="35.15" customHeight="1" x14ac:dyDescent="0.35">
      <c r="A81" s="290"/>
      <c r="B81" s="291"/>
      <c r="C81" s="292"/>
      <c r="D81" s="292"/>
      <c r="E81" s="293"/>
      <c r="F81" s="175"/>
      <c r="G81" s="175"/>
      <c r="H81" s="47" t="s">
        <v>12</v>
      </c>
      <c r="I81" s="47" t="s">
        <v>12</v>
      </c>
      <c r="J81" s="47" t="s">
        <v>12</v>
      </c>
      <c r="K81" s="47" t="s">
        <v>12</v>
      </c>
      <c r="L81" s="47" t="s">
        <v>12</v>
      </c>
      <c r="M81" s="47" t="s">
        <v>12</v>
      </c>
      <c r="N81" s="47" t="s">
        <v>12</v>
      </c>
      <c r="O81" s="47" t="s">
        <v>12</v>
      </c>
      <c r="P81" s="47" t="s">
        <v>12</v>
      </c>
      <c r="Q81" s="137"/>
      <c r="R81" s="137"/>
      <c r="S81" s="137"/>
      <c r="T81" s="203"/>
      <c r="U81" s="205"/>
      <c r="V81" s="325"/>
      <c r="W81" s="326"/>
      <c r="X81" s="98"/>
    </row>
    <row r="82" spans="1:24" s="4" customFormat="1" ht="35" customHeight="1" x14ac:dyDescent="0.35">
      <c r="A82" s="244" t="s">
        <v>316</v>
      </c>
      <c r="B82" s="206" t="s">
        <v>354</v>
      </c>
      <c r="C82" s="207"/>
      <c r="D82" s="207"/>
      <c r="E82" s="208"/>
      <c r="F82" s="212" t="s">
        <v>273</v>
      </c>
      <c r="G82" s="212" t="s">
        <v>269</v>
      </c>
      <c r="H82" s="47" t="s">
        <v>27</v>
      </c>
      <c r="I82" s="47" t="s">
        <v>27</v>
      </c>
      <c r="J82" s="47" t="s">
        <v>27</v>
      </c>
      <c r="K82" s="47" t="s">
        <v>27</v>
      </c>
      <c r="L82" s="47" t="s">
        <v>27</v>
      </c>
      <c r="M82" s="47" t="s">
        <v>27</v>
      </c>
      <c r="N82" s="47" t="s">
        <v>27</v>
      </c>
      <c r="O82" s="47" t="s">
        <v>27</v>
      </c>
      <c r="P82" s="47" t="s">
        <v>27</v>
      </c>
      <c r="Q82" s="47" t="s">
        <v>27</v>
      </c>
      <c r="R82" s="47" t="s">
        <v>27</v>
      </c>
      <c r="S82" s="47" t="s">
        <v>27</v>
      </c>
      <c r="T82" s="164" t="s">
        <v>361</v>
      </c>
      <c r="U82" s="204">
        <f t="shared" ref="U82" si="8">COUNTIF(H83:S83, "E") / COUNTA(H82:S82)</f>
        <v>0.75</v>
      </c>
      <c r="V82" s="247">
        <v>0</v>
      </c>
      <c r="W82" s="249" t="s">
        <v>333</v>
      </c>
      <c r="X82" s="98" t="s">
        <v>334</v>
      </c>
    </row>
    <row r="83" spans="1:24" s="4" customFormat="1" ht="35" customHeight="1" x14ac:dyDescent="0.35">
      <c r="A83" s="290"/>
      <c r="B83" s="291"/>
      <c r="C83" s="292"/>
      <c r="D83" s="292"/>
      <c r="E83" s="293"/>
      <c r="F83" s="175"/>
      <c r="G83" s="175"/>
      <c r="H83" s="47" t="s">
        <v>12</v>
      </c>
      <c r="I83" s="47" t="s">
        <v>12</v>
      </c>
      <c r="J83" s="47" t="s">
        <v>12</v>
      </c>
      <c r="K83" s="47" t="s">
        <v>12</v>
      </c>
      <c r="L83" s="47" t="s">
        <v>12</v>
      </c>
      <c r="M83" s="47" t="s">
        <v>12</v>
      </c>
      <c r="N83" s="47" t="s">
        <v>12</v>
      </c>
      <c r="O83" s="47" t="s">
        <v>12</v>
      </c>
      <c r="P83" s="47" t="s">
        <v>12</v>
      </c>
      <c r="Q83" s="137"/>
      <c r="R83" s="137"/>
      <c r="S83" s="137"/>
      <c r="T83" s="203"/>
      <c r="U83" s="205"/>
      <c r="V83" s="325"/>
      <c r="W83" s="326"/>
      <c r="X83" s="98"/>
    </row>
    <row r="84" spans="1:24" s="4" customFormat="1" ht="35.15" customHeight="1" x14ac:dyDescent="0.35">
      <c r="A84" s="244" t="s">
        <v>317</v>
      </c>
      <c r="B84" s="338" t="s">
        <v>355</v>
      </c>
      <c r="C84" s="339"/>
      <c r="D84" s="339"/>
      <c r="E84" s="340"/>
      <c r="F84" s="212" t="s">
        <v>363</v>
      </c>
      <c r="G84" s="212" t="s">
        <v>367</v>
      </c>
      <c r="H84" s="47" t="s">
        <v>27</v>
      </c>
      <c r="I84" s="47" t="s">
        <v>27</v>
      </c>
      <c r="J84" s="47" t="s">
        <v>27</v>
      </c>
      <c r="K84" s="47" t="s">
        <v>27</v>
      </c>
      <c r="L84" s="47" t="s">
        <v>27</v>
      </c>
      <c r="M84" s="47" t="s">
        <v>27</v>
      </c>
      <c r="N84" s="47" t="s">
        <v>27</v>
      </c>
      <c r="O84" s="47" t="s">
        <v>27</v>
      </c>
      <c r="P84" s="47" t="s">
        <v>27</v>
      </c>
      <c r="Q84" s="47" t="s">
        <v>27</v>
      </c>
      <c r="R84" s="47" t="s">
        <v>27</v>
      </c>
      <c r="S84" s="47" t="s">
        <v>27</v>
      </c>
      <c r="T84" s="164" t="s">
        <v>361</v>
      </c>
      <c r="U84" s="204">
        <f t="shared" ref="U84" si="9">COUNTIF(H85:S85, "E") / COUNTA(H84:S84)</f>
        <v>0.75</v>
      </c>
      <c r="V84" s="247">
        <v>0</v>
      </c>
      <c r="W84" s="249" t="s">
        <v>335</v>
      </c>
      <c r="X84" s="98" t="s">
        <v>336</v>
      </c>
    </row>
    <row r="85" spans="1:24" s="4" customFormat="1" ht="35.15" customHeight="1" x14ac:dyDescent="0.35">
      <c r="A85" s="290"/>
      <c r="B85" s="341"/>
      <c r="C85" s="342"/>
      <c r="D85" s="342"/>
      <c r="E85" s="343"/>
      <c r="F85" s="175"/>
      <c r="G85" s="175"/>
      <c r="H85" s="47" t="s">
        <v>12</v>
      </c>
      <c r="I85" s="47" t="s">
        <v>12</v>
      </c>
      <c r="J85" s="47" t="s">
        <v>12</v>
      </c>
      <c r="K85" s="47" t="s">
        <v>12</v>
      </c>
      <c r="L85" s="47" t="s">
        <v>12</v>
      </c>
      <c r="M85" s="47" t="s">
        <v>12</v>
      </c>
      <c r="N85" s="47" t="s">
        <v>12</v>
      </c>
      <c r="O85" s="47" t="s">
        <v>12</v>
      </c>
      <c r="P85" s="47" t="s">
        <v>12</v>
      </c>
      <c r="Q85" s="137"/>
      <c r="R85" s="137"/>
      <c r="S85" s="137"/>
      <c r="T85" s="203"/>
      <c r="U85" s="205"/>
      <c r="V85" s="325"/>
      <c r="W85" s="326"/>
      <c r="X85" s="98"/>
    </row>
    <row r="86" spans="1:24" s="4" customFormat="1" ht="35.15" customHeight="1" x14ac:dyDescent="0.35">
      <c r="A86" s="244" t="s">
        <v>318</v>
      </c>
      <c r="B86" s="338" t="s">
        <v>337</v>
      </c>
      <c r="C86" s="339"/>
      <c r="D86" s="339"/>
      <c r="E86" s="340"/>
      <c r="F86" s="212" t="s">
        <v>25</v>
      </c>
      <c r="G86" s="212" t="s">
        <v>367</v>
      </c>
      <c r="H86" s="47" t="s">
        <v>27</v>
      </c>
      <c r="I86" s="47" t="s">
        <v>27</v>
      </c>
      <c r="J86" s="47" t="s">
        <v>27</v>
      </c>
      <c r="K86" s="47" t="s">
        <v>27</v>
      </c>
      <c r="L86" s="47" t="s">
        <v>27</v>
      </c>
      <c r="M86" s="47" t="s">
        <v>27</v>
      </c>
      <c r="N86" s="47" t="s">
        <v>27</v>
      </c>
      <c r="O86" s="47" t="s">
        <v>27</v>
      </c>
      <c r="P86" s="47" t="s">
        <v>27</v>
      </c>
      <c r="Q86" s="47" t="s">
        <v>27</v>
      </c>
      <c r="R86" s="47" t="s">
        <v>27</v>
      </c>
      <c r="S86" s="47" t="s">
        <v>27</v>
      </c>
      <c r="T86" s="164" t="s">
        <v>361</v>
      </c>
      <c r="U86" s="204">
        <f t="shared" ref="U86" si="10">COUNTIF(H87:S87, "E") / COUNTA(H86:S86)</f>
        <v>0.75</v>
      </c>
      <c r="V86" s="247">
        <v>0</v>
      </c>
      <c r="W86" s="249" t="s">
        <v>338</v>
      </c>
      <c r="X86" s="98" t="s">
        <v>371</v>
      </c>
    </row>
    <row r="87" spans="1:24" s="4" customFormat="1" ht="35.15" customHeight="1" x14ac:dyDescent="0.35">
      <c r="A87" s="290"/>
      <c r="B87" s="341"/>
      <c r="C87" s="342"/>
      <c r="D87" s="342"/>
      <c r="E87" s="343"/>
      <c r="F87" s="175"/>
      <c r="G87" s="175"/>
      <c r="H87" s="47" t="s">
        <v>12</v>
      </c>
      <c r="I87" s="47" t="s">
        <v>12</v>
      </c>
      <c r="J87" s="47" t="s">
        <v>12</v>
      </c>
      <c r="K87" s="47" t="s">
        <v>12</v>
      </c>
      <c r="L87" s="151" t="s">
        <v>12</v>
      </c>
      <c r="M87" s="47" t="s">
        <v>12</v>
      </c>
      <c r="N87" s="47" t="s">
        <v>12</v>
      </c>
      <c r="O87" s="47" t="s">
        <v>12</v>
      </c>
      <c r="P87" s="47" t="s">
        <v>12</v>
      </c>
      <c r="Q87" s="137"/>
      <c r="R87" s="137"/>
      <c r="S87" s="137"/>
      <c r="T87" s="203"/>
      <c r="U87" s="205"/>
      <c r="V87" s="325"/>
      <c r="W87" s="326"/>
      <c r="X87" s="98"/>
    </row>
    <row r="88" spans="1:24" s="4" customFormat="1" ht="50" customHeight="1" x14ac:dyDescent="0.35">
      <c r="A88" s="244" t="s">
        <v>319</v>
      </c>
      <c r="B88" s="206" t="s">
        <v>356</v>
      </c>
      <c r="C88" s="207"/>
      <c r="D88" s="207"/>
      <c r="E88" s="208"/>
      <c r="F88" s="212" t="s">
        <v>273</v>
      </c>
      <c r="G88" s="212" t="s">
        <v>367</v>
      </c>
      <c r="H88" s="45"/>
      <c r="I88" s="45"/>
      <c r="J88" s="45"/>
      <c r="K88" s="45"/>
      <c r="L88" s="45"/>
      <c r="M88" s="47" t="s">
        <v>27</v>
      </c>
      <c r="N88" s="45"/>
      <c r="O88" s="45"/>
      <c r="P88" s="45"/>
      <c r="Q88" s="45"/>
      <c r="R88" s="45"/>
      <c r="S88" s="45"/>
      <c r="T88" s="305">
        <v>45484</v>
      </c>
      <c r="U88" s="204">
        <f t="shared" ref="U88" si="11">COUNTIF(H89:S89, "E") / COUNTA(H88:S88)</f>
        <v>1</v>
      </c>
      <c r="V88" s="247">
        <v>0</v>
      </c>
      <c r="W88" s="249" t="s">
        <v>339</v>
      </c>
      <c r="X88" s="98" t="s">
        <v>372</v>
      </c>
    </row>
    <row r="89" spans="1:24" s="4" customFormat="1" ht="35" customHeight="1" x14ac:dyDescent="0.35">
      <c r="A89" s="290"/>
      <c r="B89" s="291"/>
      <c r="C89" s="292"/>
      <c r="D89" s="292"/>
      <c r="E89" s="293"/>
      <c r="F89" s="175"/>
      <c r="G89" s="175"/>
      <c r="H89" s="45"/>
      <c r="I89" s="45"/>
      <c r="J89" s="45"/>
      <c r="K89" s="45"/>
      <c r="M89" s="47" t="s">
        <v>12</v>
      </c>
      <c r="N89" s="45"/>
      <c r="O89" s="45"/>
      <c r="P89" s="45"/>
      <c r="Q89" s="45"/>
      <c r="R89" s="45"/>
      <c r="S89" s="45"/>
      <c r="T89" s="332"/>
      <c r="U89" s="205"/>
      <c r="V89" s="325"/>
      <c r="W89" s="326"/>
      <c r="X89" s="98"/>
    </row>
    <row r="90" spans="1:24" s="4" customFormat="1" ht="35.15" customHeight="1" x14ac:dyDescent="0.35">
      <c r="A90" s="244" t="s">
        <v>320</v>
      </c>
      <c r="B90" s="206" t="s">
        <v>357</v>
      </c>
      <c r="C90" s="207"/>
      <c r="D90" s="207"/>
      <c r="E90" s="208"/>
      <c r="F90" s="212" t="s">
        <v>364</v>
      </c>
      <c r="G90" s="212" t="s">
        <v>269</v>
      </c>
      <c r="H90" s="47" t="s">
        <v>27</v>
      </c>
      <c r="I90" s="47" t="s">
        <v>27</v>
      </c>
      <c r="J90" s="47" t="s">
        <v>27</v>
      </c>
      <c r="K90" s="47" t="s">
        <v>27</v>
      </c>
      <c r="L90" s="47" t="s">
        <v>27</v>
      </c>
      <c r="M90" s="47" t="s">
        <v>27</v>
      </c>
      <c r="N90" s="47" t="s">
        <v>27</v>
      </c>
      <c r="O90" s="47" t="s">
        <v>27</v>
      </c>
      <c r="P90" s="47" t="s">
        <v>27</v>
      </c>
      <c r="Q90" s="47" t="s">
        <v>27</v>
      </c>
      <c r="R90" s="47" t="s">
        <v>27</v>
      </c>
      <c r="S90" s="47" t="s">
        <v>27</v>
      </c>
      <c r="T90" s="164" t="s">
        <v>361</v>
      </c>
      <c r="U90" s="204">
        <f t="shared" ref="U90" si="12">COUNTIF(H91:S91, "E") / COUNTA(H90:S90)</f>
        <v>0.75</v>
      </c>
      <c r="V90" s="247">
        <v>0</v>
      </c>
      <c r="W90" s="249" t="s">
        <v>340</v>
      </c>
      <c r="X90" s="98" t="s">
        <v>373</v>
      </c>
    </row>
    <row r="91" spans="1:24" s="4" customFormat="1" ht="35.15" customHeight="1" x14ac:dyDescent="0.35">
      <c r="A91" s="290"/>
      <c r="B91" s="291"/>
      <c r="C91" s="292"/>
      <c r="D91" s="292"/>
      <c r="E91" s="293"/>
      <c r="F91" s="175"/>
      <c r="G91" s="175"/>
      <c r="H91" s="47" t="s">
        <v>12</v>
      </c>
      <c r="I91" s="47" t="s">
        <v>12</v>
      </c>
      <c r="J91" s="47" t="s">
        <v>12</v>
      </c>
      <c r="K91" s="47" t="s">
        <v>12</v>
      </c>
      <c r="L91" s="47" t="s">
        <v>12</v>
      </c>
      <c r="M91" s="47" t="s">
        <v>12</v>
      </c>
      <c r="N91" s="47" t="s">
        <v>12</v>
      </c>
      <c r="O91" s="47" t="s">
        <v>12</v>
      </c>
      <c r="P91" s="47" t="s">
        <v>12</v>
      </c>
      <c r="Q91" s="137"/>
      <c r="R91" s="137"/>
      <c r="S91" s="137"/>
      <c r="T91" s="203"/>
      <c r="U91" s="205"/>
      <c r="V91" s="325"/>
      <c r="W91" s="326"/>
      <c r="X91" s="98"/>
    </row>
    <row r="92" spans="1:24" s="4" customFormat="1" ht="35.15" customHeight="1" x14ac:dyDescent="0.35">
      <c r="A92" s="244" t="s">
        <v>321</v>
      </c>
      <c r="B92" s="206" t="s">
        <v>358</v>
      </c>
      <c r="C92" s="207"/>
      <c r="D92" s="207"/>
      <c r="E92" s="208"/>
      <c r="F92" s="212" t="s">
        <v>273</v>
      </c>
      <c r="G92" s="212" t="s">
        <v>269</v>
      </c>
      <c r="H92" s="47" t="s">
        <v>27</v>
      </c>
      <c r="I92" s="47" t="s">
        <v>27</v>
      </c>
      <c r="J92" s="47" t="s">
        <v>27</v>
      </c>
      <c r="K92" s="47" t="s">
        <v>27</v>
      </c>
      <c r="L92" s="47" t="s">
        <v>27</v>
      </c>
      <c r="M92" s="47" t="s">
        <v>27</v>
      </c>
      <c r="N92" s="47" t="s">
        <v>27</v>
      </c>
      <c r="O92" s="47" t="s">
        <v>27</v>
      </c>
      <c r="P92" s="47" t="s">
        <v>27</v>
      </c>
      <c r="Q92" s="47" t="s">
        <v>27</v>
      </c>
      <c r="R92" s="47" t="s">
        <v>27</v>
      </c>
      <c r="S92" s="47" t="s">
        <v>27</v>
      </c>
      <c r="T92" s="164" t="s">
        <v>361</v>
      </c>
      <c r="U92" s="204">
        <f t="shared" ref="U92" si="13">COUNTIF(H93:S93, "E") / COUNTA(H92:S92)</f>
        <v>0.75</v>
      </c>
      <c r="V92" s="247">
        <v>0</v>
      </c>
      <c r="W92" s="42" t="s">
        <v>206</v>
      </c>
      <c r="X92" s="98" t="s">
        <v>374</v>
      </c>
    </row>
    <row r="93" spans="1:24" s="4" customFormat="1" ht="35.15" customHeight="1" x14ac:dyDescent="0.35">
      <c r="A93" s="290"/>
      <c r="B93" s="291"/>
      <c r="C93" s="292"/>
      <c r="D93" s="292"/>
      <c r="E93" s="293"/>
      <c r="F93" s="175"/>
      <c r="G93" s="175"/>
      <c r="H93" s="47" t="s">
        <v>12</v>
      </c>
      <c r="I93" s="47" t="s">
        <v>12</v>
      </c>
      <c r="J93" s="47" t="s">
        <v>12</v>
      </c>
      <c r="K93" s="47" t="s">
        <v>12</v>
      </c>
      <c r="L93" s="47" t="s">
        <v>12</v>
      </c>
      <c r="M93" s="47" t="s">
        <v>12</v>
      </c>
      <c r="N93" s="47" t="s">
        <v>12</v>
      </c>
      <c r="O93" s="47" t="s">
        <v>12</v>
      </c>
      <c r="P93" s="47" t="s">
        <v>12</v>
      </c>
      <c r="Q93" s="137"/>
      <c r="R93" s="137"/>
      <c r="S93" s="137"/>
      <c r="T93" s="203"/>
      <c r="U93" s="205"/>
      <c r="V93" s="325"/>
      <c r="W93" s="42"/>
      <c r="X93" s="98"/>
    </row>
    <row r="94" spans="1:24" s="4" customFormat="1" ht="35.15" customHeight="1" x14ac:dyDescent="0.35">
      <c r="A94" s="244" t="s">
        <v>322</v>
      </c>
      <c r="B94" s="206" t="s">
        <v>38</v>
      </c>
      <c r="C94" s="207"/>
      <c r="D94" s="207"/>
      <c r="E94" s="208"/>
      <c r="F94" s="212" t="s">
        <v>273</v>
      </c>
      <c r="G94" s="212" t="s">
        <v>269</v>
      </c>
      <c r="H94" s="47" t="s">
        <v>27</v>
      </c>
      <c r="I94" s="47" t="s">
        <v>27</v>
      </c>
      <c r="J94" s="47" t="s">
        <v>27</v>
      </c>
      <c r="K94" s="47" t="s">
        <v>27</v>
      </c>
      <c r="L94" s="47" t="s">
        <v>27</v>
      </c>
      <c r="M94" s="47" t="s">
        <v>27</v>
      </c>
      <c r="N94" s="47" t="s">
        <v>27</v>
      </c>
      <c r="O94" s="47" t="s">
        <v>27</v>
      </c>
      <c r="P94" s="47" t="s">
        <v>27</v>
      </c>
      <c r="Q94" s="47" t="s">
        <v>27</v>
      </c>
      <c r="R94" s="47" t="s">
        <v>27</v>
      </c>
      <c r="S94" s="47" t="s">
        <v>27</v>
      </c>
      <c r="T94" s="164" t="s">
        <v>361</v>
      </c>
      <c r="U94" s="204">
        <f t="shared" ref="U94" si="14">COUNTIF(H95:S95, "E") / COUNTA(H94:S94)</f>
        <v>0.75</v>
      </c>
      <c r="V94" s="247">
        <v>0</v>
      </c>
      <c r="W94" s="42" t="s">
        <v>206</v>
      </c>
      <c r="X94" s="98" t="s">
        <v>341</v>
      </c>
    </row>
    <row r="95" spans="1:24" s="4" customFormat="1" ht="35.15" customHeight="1" x14ac:dyDescent="0.35">
      <c r="A95" s="290"/>
      <c r="B95" s="291"/>
      <c r="C95" s="292"/>
      <c r="D95" s="292"/>
      <c r="E95" s="293"/>
      <c r="F95" s="175"/>
      <c r="G95" s="175"/>
      <c r="H95" s="47" t="s">
        <v>12</v>
      </c>
      <c r="I95" s="47" t="s">
        <v>12</v>
      </c>
      <c r="J95" s="47" t="s">
        <v>12</v>
      </c>
      <c r="K95" s="47" t="s">
        <v>12</v>
      </c>
      <c r="L95" s="47" t="s">
        <v>12</v>
      </c>
      <c r="M95" s="47" t="s">
        <v>12</v>
      </c>
      <c r="N95" s="47" t="s">
        <v>12</v>
      </c>
      <c r="O95" s="47" t="s">
        <v>12</v>
      </c>
      <c r="P95" s="47" t="s">
        <v>12</v>
      </c>
      <c r="Q95" s="137"/>
      <c r="R95" s="137"/>
      <c r="S95" s="137"/>
      <c r="T95" s="203"/>
      <c r="U95" s="205"/>
      <c r="V95" s="325"/>
      <c r="W95" s="42"/>
      <c r="X95" s="98"/>
    </row>
    <row r="96" spans="1:24" s="4" customFormat="1" ht="35.15" customHeight="1" x14ac:dyDescent="0.35">
      <c r="A96" s="244" t="s">
        <v>323</v>
      </c>
      <c r="B96" s="206" t="s">
        <v>103</v>
      </c>
      <c r="C96" s="207"/>
      <c r="D96" s="207"/>
      <c r="E96" s="208"/>
      <c r="F96" s="212" t="s">
        <v>273</v>
      </c>
      <c r="G96" s="212" t="s">
        <v>269</v>
      </c>
      <c r="H96" s="47" t="s">
        <v>27</v>
      </c>
      <c r="I96" s="47" t="s">
        <v>27</v>
      </c>
      <c r="J96" s="47" t="s">
        <v>27</v>
      </c>
      <c r="K96" s="47" t="s">
        <v>27</v>
      </c>
      <c r="L96" s="47" t="s">
        <v>27</v>
      </c>
      <c r="M96" s="47" t="s">
        <v>27</v>
      </c>
      <c r="N96" s="47" t="s">
        <v>27</v>
      </c>
      <c r="O96" s="47" t="s">
        <v>27</v>
      </c>
      <c r="P96" s="47" t="s">
        <v>27</v>
      </c>
      <c r="Q96" s="47" t="s">
        <v>27</v>
      </c>
      <c r="R96" s="47" t="s">
        <v>27</v>
      </c>
      <c r="S96" s="47" t="s">
        <v>27</v>
      </c>
      <c r="T96" s="164" t="s">
        <v>361</v>
      </c>
      <c r="U96" s="204">
        <f>COUNTIF(H97:S97, "E") / COUNTA(H96:S96)</f>
        <v>0.75</v>
      </c>
      <c r="V96" s="247">
        <v>0</v>
      </c>
      <c r="W96" s="42" t="s">
        <v>206</v>
      </c>
      <c r="X96" s="98" t="s">
        <v>342</v>
      </c>
    </row>
    <row r="97" spans="1:24" s="4" customFormat="1" ht="35.15" customHeight="1" x14ac:dyDescent="0.35">
      <c r="A97" s="290"/>
      <c r="B97" s="291"/>
      <c r="C97" s="292"/>
      <c r="D97" s="292"/>
      <c r="E97" s="293"/>
      <c r="F97" s="175"/>
      <c r="G97" s="175"/>
      <c r="H97" s="47" t="s">
        <v>12</v>
      </c>
      <c r="I97" s="47" t="s">
        <v>12</v>
      </c>
      <c r="J97" s="47" t="s">
        <v>12</v>
      </c>
      <c r="K97" s="47" t="s">
        <v>12</v>
      </c>
      <c r="L97" s="47" t="s">
        <v>12</v>
      </c>
      <c r="M97" s="47" t="s">
        <v>12</v>
      </c>
      <c r="N97" s="47" t="s">
        <v>12</v>
      </c>
      <c r="O97" s="47" t="s">
        <v>12</v>
      </c>
      <c r="P97" s="47" t="s">
        <v>12</v>
      </c>
      <c r="Q97" s="137"/>
      <c r="R97" s="137"/>
      <c r="S97" s="137"/>
      <c r="T97" s="203"/>
      <c r="U97" s="205"/>
      <c r="V97" s="325"/>
      <c r="W97" s="42"/>
      <c r="X97" s="98"/>
    </row>
    <row r="98" spans="1:24" s="4" customFormat="1" ht="49" customHeight="1" x14ac:dyDescent="0.35">
      <c r="A98" s="43" t="s">
        <v>324</v>
      </c>
      <c r="B98" s="320" t="s">
        <v>39</v>
      </c>
      <c r="C98" s="320"/>
      <c r="D98" s="320"/>
      <c r="E98" s="320"/>
      <c r="F98" s="44" t="s">
        <v>273</v>
      </c>
      <c r="G98" s="44" t="s">
        <v>269</v>
      </c>
      <c r="H98" s="45"/>
      <c r="I98" s="45"/>
      <c r="J98" s="45"/>
      <c r="K98" s="45"/>
      <c r="L98" s="45"/>
      <c r="M98" s="45"/>
      <c r="N98" s="45"/>
      <c r="O98" s="45"/>
      <c r="Q98" s="47" t="s">
        <v>27</v>
      </c>
      <c r="R98" s="45"/>
      <c r="S98" s="45"/>
      <c r="T98" s="46">
        <v>45603</v>
      </c>
      <c r="U98" s="48">
        <v>0</v>
      </c>
      <c r="V98" s="88">
        <v>0</v>
      </c>
      <c r="W98" s="42" t="s">
        <v>343</v>
      </c>
      <c r="X98" s="98" t="s">
        <v>375</v>
      </c>
    </row>
    <row r="99" spans="1:24" s="4" customFormat="1" ht="54.5" customHeight="1" x14ac:dyDescent="0.35">
      <c r="A99" s="244" t="s">
        <v>325</v>
      </c>
      <c r="B99" s="206" t="s">
        <v>359</v>
      </c>
      <c r="C99" s="207"/>
      <c r="D99" s="207"/>
      <c r="E99" s="208"/>
      <c r="F99" s="212" t="s">
        <v>366</v>
      </c>
      <c r="G99" s="212" t="s">
        <v>367</v>
      </c>
      <c r="H99" s="47" t="s">
        <v>27</v>
      </c>
      <c r="I99" s="47" t="s">
        <v>27</v>
      </c>
      <c r="J99" s="47" t="s">
        <v>27</v>
      </c>
      <c r="K99" s="47" t="s">
        <v>27</v>
      </c>
      <c r="L99" s="47" t="s">
        <v>27</v>
      </c>
      <c r="M99" s="47" t="s">
        <v>27</v>
      </c>
      <c r="N99" s="47" t="s">
        <v>27</v>
      </c>
      <c r="O99" s="47" t="s">
        <v>27</v>
      </c>
      <c r="P99" s="47" t="s">
        <v>27</v>
      </c>
      <c r="Q99" s="47" t="s">
        <v>27</v>
      </c>
      <c r="R99" s="47" t="s">
        <v>27</v>
      </c>
      <c r="S99" s="47" t="s">
        <v>27</v>
      </c>
      <c r="T99" s="164" t="s">
        <v>361</v>
      </c>
      <c r="U99" s="204">
        <f>COUNTIF(H100:S100, "E") / COUNTA(H99:S99)</f>
        <v>0.75</v>
      </c>
      <c r="V99" s="247">
        <v>0</v>
      </c>
      <c r="W99" s="249" t="s">
        <v>344</v>
      </c>
      <c r="X99" s="98" t="s">
        <v>345</v>
      </c>
    </row>
    <row r="100" spans="1:24" s="4" customFormat="1" ht="35.15" customHeight="1" x14ac:dyDescent="0.35">
      <c r="A100" s="290"/>
      <c r="B100" s="291"/>
      <c r="C100" s="292"/>
      <c r="D100" s="292"/>
      <c r="E100" s="293"/>
      <c r="F100" s="175"/>
      <c r="G100" s="175"/>
      <c r="H100" s="47" t="s">
        <v>12</v>
      </c>
      <c r="I100" s="47" t="s">
        <v>12</v>
      </c>
      <c r="J100" s="47" t="s">
        <v>12</v>
      </c>
      <c r="K100" s="47" t="s">
        <v>12</v>
      </c>
      <c r="L100" s="47" t="s">
        <v>12</v>
      </c>
      <c r="M100" s="47" t="s">
        <v>12</v>
      </c>
      <c r="N100" s="47" t="s">
        <v>12</v>
      </c>
      <c r="O100" s="47" t="s">
        <v>12</v>
      </c>
      <c r="P100" s="47" t="s">
        <v>12</v>
      </c>
      <c r="Q100" s="137"/>
      <c r="R100" s="137"/>
      <c r="S100" s="137"/>
      <c r="T100" s="203"/>
      <c r="U100" s="205"/>
      <c r="V100" s="325"/>
      <c r="W100" s="326"/>
      <c r="X100" s="98"/>
    </row>
    <row r="101" spans="1:24" s="4" customFormat="1" ht="35.15" customHeight="1" x14ac:dyDescent="0.35">
      <c r="A101" s="244" t="s">
        <v>326</v>
      </c>
      <c r="B101" s="206" t="s">
        <v>360</v>
      </c>
      <c r="C101" s="207"/>
      <c r="D101" s="207"/>
      <c r="E101" s="208"/>
      <c r="F101" s="212" t="s">
        <v>366</v>
      </c>
      <c r="G101" s="212" t="s">
        <v>367</v>
      </c>
      <c r="H101" s="47" t="s">
        <v>27</v>
      </c>
      <c r="I101" s="47" t="s">
        <v>27</v>
      </c>
      <c r="J101" s="47" t="s">
        <v>27</v>
      </c>
      <c r="K101" s="47" t="s">
        <v>27</v>
      </c>
      <c r="L101" s="47" t="s">
        <v>27</v>
      </c>
      <c r="M101" s="47" t="s">
        <v>27</v>
      </c>
      <c r="N101" s="47" t="s">
        <v>27</v>
      </c>
      <c r="O101" s="47" t="s">
        <v>27</v>
      </c>
      <c r="P101" s="47" t="s">
        <v>27</v>
      </c>
      <c r="Q101" s="47" t="s">
        <v>27</v>
      </c>
      <c r="R101" s="47" t="s">
        <v>27</v>
      </c>
      <c r="S101" s="47" t="s">
        <v>27</v>
      </c>
      <c r="T101" s="164" t="s">
        <v>361</v>
      </c>
      <c r="U101" s="204">
        <f t="shared" ref="U101" si="15">COUNTIF(H102:S102, "E") / COUNTA(H101:S101)</f>
        <v>0.75</v>
      </c>
      <c r="V101" s="247">
        <v>0</v>
      </c>
      <c r="W101" s="249" t="s">
        <v>346</v>
      </c>
      <c r="X101" s="98" t="s">
        <v>345</v>
      </c>
    </row>
    <row r="102" spans="1:24" s="4" customFormat="1" ht="35.15" customHeight="1" x14ac:dyDescent="0.35">
      <c r="A102" s="290"/>
      <c r="B102" s="291"/>
      <c r="C102" s="292"/>
      <c r="D102" s="292"/>
      <c r="E102" s="293"/>
      <c r="F102" s="175"/>
      <c r="G102" s="175"/>
      <c r="H102" s="47" t="s">
        <v>12</v>
      </c>
      <c r="I102" s="47" t="s">
        <v>12</v>
      </c>
      <c r="J102" s="47" t="s">
        <v>12</v>
      </c>
      <c r="K102" s="47" t="s">
        <v>12</v>
      </c>
      <c r="L102" s="47" t="s">
        <v>12</v>
      </c>
      <c r="M102" s="47" t="s">
        <v>12</v>
      </c>
      <c r="N102" s="47" t="s">
        <v>12</v>
      </c>
      <c r="O102" s="47" t="s">
        <v>12</v>
      </c>
      <c r="P102" s="47" t="s">
        <v>12</v>
      </c>
      <c r="Q102" s="137"/>
      <c r="R102" s="137"/>
      <c r="S102" s="137"/>
      <c r="T102" s="203"/>
      <c r="U102" s="205"/>
      <c r="V102" s="325"/>
      <c r="W102" s="326"/>
      <c r="X102" s="98"/>
    </row>
    <row r="103" spans="1:24" s="4" customFormat="1" ht="50.15" customHeight="1" x14ac:dyDescent="0.35">
      <c r="A103" s="244" t="s">
        <v>327</v>
      </c>
      <c r="B103" s="206" t="s">
        <v>347</v>
      </c>
      <c r="C103" s="207"/>
      <c r="D103" s="207"/>
      <c r="E103" s="208"/>
      <c r="F103" s="212" t="s">
        <v>366</v>
      </c>
      <c r="G103" s="212" t="s">
        <v>367</v>
      </c>
      <c r="H103" s="47" t="s">
        <v>27</v>
      </c>
      <c r="I103" s="47" t="s">
        <v>27</v>
      </c>
      <c r="J103" s="47" t="s">
        <v>27</v>
      </c>
      <c r="K103" s="47" t="s">
        <v>27</v>
      </c>
      <c r="L103" s="47" t="s">
        <v>27</v>
      </c>
      <c r="M103" s="47" t="s">
        <v>27</v>
      </c>
      <c r="N103" s="47" t="s">
        <v>27</v>
      </c>
      <c r="O103" s="47" t="s">
        <v>27</v>
      </c>
      <c r="P103" s="47" t="s">
        <v>27</v>
      </c>
      <c r="Q103" s="47" t="s">
        <v>27</v>
      </c>
      <c r="R103" s="47" t="s">
        <v>27</v>
      </c>
      <c r="S103" s="47" t="s">
        <v>27</v>
      </c>
      <c r="T103" s="164" t="s">
        <v>361</v>
      </c>
      <c r="U103" s="204">
        <f t="shared" ref="U103" si="16">COUNTIF(H104:S104, "E") / COUNTA(H103:S103)</f>
        <v>0.75</v>
      </c>
      <c r="V103" s="247">
        <v>0</v>
      </c>
      <c r="W103" s="249" t="s">
        <v>348</v>
      </c>
      <c r="X103" s="98" t="s">
        <v>345</v>
      </c>
    </row>
    <row r="104" spans="1:24" s="4" customFormat="1" ht="50.15" customHeight="1" x14ac:dyDescent="0.35">
      <c r="A104" s="290"/>
      <c r="B104" s="291"/>
      <c r="C104" s="292"/>
      <c r="D104" s="292"/>
      <c r="E104" s="293"/>
      <c r="F104" s="175"/>
      <c r="G104" s="175"/>
      <c r="H104" s="47" t="s">
        <v>12</v>
      </c>
      <c r="I104" s="47" t="s">
        <v>12</v>
      </c>
      <c r="J104" s="47" t="s">
        <v>12</v>
      </c>
      <c r="K104" s="47" t="s">
        <v>12</v>
      </c>
      <c r="L104" s="47" t="s">
        <v>12</v>
      </c>
      <c r="M104" s="47" t="s">
        <v>12</v>
      </c>
      <c r="N104" s="47" t="s">
        <v>12</v>
      </c>
      <c r="O104" s="47" t="s">
        <v>12</v>
      </c>
      <c r="P104" s="47" t="s">
        <v>12</v>
      </c>
      <c r="Q104" s="137"/>
      <c r="R104" s="137"/>
      <c r="S104" s="137"/>
      <c r="T104" s="203"/>
      <c r="U104" s="205"/>
      <c r="V104" s="325"/>
      <c r="W104" s="326"/>
      <c r="X104" s="98"/>
    </row>
    <row r="105" spans="1:24" s="4" customFormat="1" ht="35" customHeight="1" x14ac:dyDescent="0.35">
      <c r="A105" s="244" t="s">
        <v>328</v>
      </c>
      <c r="B105" s="206" t="s">
        <v>53</v>
      </c>
      <c r="C105" s="207"/>
      <c r="D105" s="207"/>
      <c r="E105" s="208"/>
      <c r="F105" s="212" t="s">
        <v>368</v>
      </c>
      <c r="G105" s="212" t="s">
        <v>369</v>
      </c>
      <c r="H105" s="47" t="s">
        <v>27</v>
      </c>
      <c r="I105" s="47" t="s">
        <v>27</v>
      </c>
      <c r="J105" s="47" t="s">
        <v>27</v>
      </c>
      <c r="K105" s="47" t="s">
        <v>27</v>
      </c>
      <c r="L105" s="47" t="s">
        <v>27</v>
      </c>
      <c r="M105" s="47" t="s">
        <v>27</v>
      </c>
      <c r="N105" s="47" t="s">
        <v>27</v>
      </c>
      <c r="O105" s="47" t="s">
        <v>27</v>
      </c>
      <c r="P105" s="47" t="s">
        <v>27</v>
      </c>
      <c r="Q105" s="47" t="s">
        <v>27</v>
      </c>
      <c r="R105" s="47" t="s">
        <v>27</v>
      </c>
      <c r="S105" s="47" t="s">
        <v>27</v>
      </c>
      <c r="T105" s="164" t="s">
        <v>361</v>
      </c>
      <c r="U105" s="204">
        <f t="shared" ref="U105" si="17">COUNTIF(H106:S106, "E") / COUNTA(H105:S105)</f>
        <v>0.75</v>
      </c>
      <c r="V105" s="247">
        <v>0</v>
      </c>
      <c r="W105" s="249" t="s">
        <v>553</v>
      </c>
      <c r="X105" s="98" t="s">
        <v>349</v>
      </c>
    </row>
    <row r="106" spans="1:24" s="4" customFormat="1" ht="35" customHeight="1" x14ac:dyDescent="0.35">
      <c r="A106" s="290"/>
      <c r="B106" s="291"/>
      <c r="C106" s="292"/>
      <c r="D106" s="292"/>
      <c r="E106" s="293"/>
      <c r="F106" s="175"/>
      <c r="G106" s="175"/>
      <c r="H106" s="140" t="s">
        <v>12</v>
      </c>
      <c r="I106" s="140" t="s">
        <v>12</v>
      </c>
      <c r="J106" s="140" t="s">
        <v>12</v>
      </c>
      <c r="K106" s="140" t="s">
        <v>12</v>
      </c>
      <c r="L106" s="140" t="s">
        <v>12</v>
      </c>
      <c r="M106" s="140" t="s">
        <v>12</v>
      </c>
      <c r="N106" s="140" t="s">
        <v>12</v>
      </c>
      <c r="O106" s="140" t="s">
        <v>12</v>
      </c>
      <c r="P106" s="47" t="s">
        <v>12</v>
      </c>
      <c r="Q106" s="143"/>
      <c r="R106" s="143"/>
      <c r="S106" s="143"/>
      <c r="T106" s="203"/>
      <c r="U106" s="205"/>
      <c r="V106" s="325"/>
      <c r="W106" s="326"/>
      <c r="X106" s="142"/>
    </row>
    <row r="107" spans="1:24" s="4" customFormat="1" ht="35" customHeight="1" x14ac:dyDescent="0.35">
      <c r="A107" s="244" t="s">
        <v>329</v>
      </c>
      <c r="B107" s="206" t="s">
        <v>350</v>
      </c>
      <c r="C107" s="207"/>
      <c r="D107" s="207"/>
      <c r="E107" s="208"/>
      <c r="F107" s="212" t="s">
        <v>273</v>
      </c>
      <c r="G107" s="212" t="s">
        <v>269</v>
      </c>
      <c r="H107" s="91" t="s">
        <v>27</v>
      </c>
      <c r="I107" s="91" t="s">
        <v>27</v>
      </c>
      <c r="J107" s="91" t="s">
        <v>27</v>
      </c>
      <c r="K107" s="91" t="s">
        <v>27</v>
      </c>
      <c r="L107" s="91" t="s">
        <v>27</v>
      </c>
      <c r="M107" s="91" t="s">
        <v>27</v>
      </c>
      <c r="N107" s="91" t="s">
        <v>27</v>
      </c>
      <c r="O107" s="91" t="s">
        <v>27</v>
      </c>
      <c r="P107" s="91" t="s">
        <v>27</v>
      </c>
      <c r="Q107" s="91" t="s">
        <v>27</v>
      </c>
      <c r="R107" s="91" t="s">
        <v>27</v>
      </c>
      <c r="S107" s="91" t="s">
        <v>27</v>
      </c>
      <c r="T107" s="164" t="s">
        <v>361</v>
      </c>
      <c r="U107" s="204">
        <f>COUNTIF(H108:S108, "E") / COUNTA(H107:S107)</f>
        <v>0.75</v>
      </c>
      <c r="V107" s="247">
        <v>0</v>
      </c>
      <c r="W107" s="249" t="s">
        <v>351</v>
      </c>
      <c r="X107" s="142"/>
    </row>
    <row r="108" spans="1:24" s="4" customFormat="1" ht="35.15" customHeight="1" x14ac:dyDescent="0.35">
      <c r="A108" s="304"/>
      <c r="B108" s="209"/>
      <c r="C108" s="210"/>
      <c r="D108" s="210"/>
      <c r="E108" s="211"/>
      <c r="F108" s="213"/>
      <c r="G108" s="213"/>
      <c r="H108" s="91" t="s">
        <v>12</v>
      </c>
      <c r="I108" s="91" t="s">
        <v>12</v>
      </c>
      <c r="J108" s="91" t="s">
        <v>12</v>
      </c>
      <c r="K108" s="91" t="s">
        <v>12</v>
      </c>
      <c r="L108" s="91" t="s">
        <v>12</v>
      </c>
      <c r="M108" s="91" t="s">
        <v>12</v>
      </c>
      <c r="N108" s="91" t="s">
        <v>12</v>
      </c>
      <c r="O108" s="91" t="s">
        <v>12</v>
      </c>
      <c r="P108" s="47" t="s">
        <v>12</v>
      </c>
      <c r="Q108" s="152"/>
      <c r="R108" s="152"/>
      <c r="S108" s="152"/>
      <c r="T108" s="346"/>
      <c r="U108" s="205"/>
      <c r="V108" s="347"/>
      <c r="W108" s="348"/>
      <c r="X108" s="99" t="s">
        <v>352</v>
      </c>
    </row>
    <row r="109" spans="1:24" ht="3" customHeight="1" thickBot="1" x14ac:dyDescent="0.4">
      <c r="A109" s="36"/>
      <c r="B109" s="37"/>
      <c r="C109" s="37"/>
      <c r="D109" s="37"/>
      <c r="E109" s="37"/>
      <c r="F109" s="37"/>
      <c r="G109" s="37"/>
      <c r="H109" s="37"/>
      <c r="I109" s="37"/>
      <c r="J109" s="37"/>
      <c r="K109" s="37"/>
      <c r="L109" s="37"/>
      <c r="M109" s="37"/>
      <c r="N109" s="37"/>
      <c r="O109" s="37"/>
      <c r="P109" s="37"/>
      <c r="Q109" s="37"/>
      <c r="R109" s="37"/>
      <c r="S109" s="37"/>
      <c r="T109" s="101"/>
      <c r="U109" s="37"/>
      <c r="V109" s="55"/>
      <c r="W109" s="37"/>
      <c r="X109" s="37"/>
    </row>
    <row r="110" spans="1:24" s="4" customFormat="1" ht="25" customHeight="1" x14ac:dyDescent="0.35">
      <c r="A110" s="214" t="s">
        <v>194</v>
      </c>
      <c r="B110" s="215"/>
      <c r="C110" s="215"/>
      <c r="D110" s="189" t="s">
        <v>224</v>
      </c>
      <c r="E110" s="190"/>
      <c r="F110" s="190"/>
      <c r="G110" s="190"/>
      <c r="H110" s="190"/>
      <c r="I110" s="190"/>
      <c r="J110" s="190"/>
      <c r="K110" s="190"/>
      <c r="L110" s="190"/>
      <c r="M110" s="190"/>
      <c r="N110" s="190"/>
      <c r="O110" s="190"/>
      <c r="P110" s="190"/>
      <c r="Q110" s="190"/>
      <c r="R110" s="190"/>
      <c r="S110" s="190"/>
      <c r="T110" s="190"/>
      <c r="U110" s="190"/>
      <c r="V110" s="190"/>
      <c r="W110" s="190"/>
      <c r="X110" s="191"/>
    </row>
    <row r="111" spans="1:24" s="4" customFormat="1" ht="25" customHeight="1" x14ac:dyDescent="0.35">
      <c r="A111" s="216" t="s">
        <v>4</v>
      </c>
      <c r="B111" s="217"/>
      <c r="C111" s="218"/>
      <c r="D111" s="109" t="s">
        <v>43</v>
      </c>
      <c r="E111" s="187" t="s">
        <v>165</v>
      </c>
      <c r="F111" s="187"/>
      <c r="G111" s="187"/>
      <c r="H111" s="187"/>
      <c r="I111" s="187"/>
      <c r="J111" s="187"/>
      <c r="K111" s="187"/>
      <c r="L111" s="187"/>
      <c r="M111" s="187"/>
      <c r="N111" s="187"/>
      <c r="O111" s="187"/>
      <c r="P111" s="187"/>
      <c r="Q111" s="187"/>
      <c r="R111" s="187"/>
      <c r="S111" s="187"/>
      <c r="T111" s="187"/>
      <c r="U111" s="187"/>
      <c r="V111" s="187"/>
      <c r="W111" s="187"/>
      <c r="X111" s="188"/>
    </row>
    <row r="112" spans="1:24" s="4" customFormat="1" ht="25" customHeight="1" x14ac:dyDescent="0.35">
      <c r="A112" s="219"/>
      <c r="B112" s="220"/>
      <c r="C112" s="221"/>
      <c r="D112" s="109" t="s">
        <v>44</v>
      </c>
      <c r="E112" s="187" t="s">
        <v>40</v>
      </c>
      <c r="F112" s="187"/>
      <c r="G112" s="187"/>
      <c r="H112" s="187"/>
      <c r="I112" s="187"/>
      <c r="J112" s="187"/>
      <c r="K112" s="187"/>
      <c r="L112" s="187"/>
      <c r="M112" s="187"/>
      <c r="N112" s="187"/>
      <c r="O112" s="187"/>
      <c r="P112" s="187"/>
      <c r="Q112" s="187"/>
      <c r="R112" s="187"/>
      <c r="S112" s="187"/>
      <c r="T112" s="187"/>
      <c r="U112" s="187"/>
      <c r="V112" s="187"/>
      <c r="W112" s="187"/>
      <c r="X112" s="188"/>
    </row>
    <row r="113" spans="1:24" s="4" customFormat="1" ht="25" customHeight="1" x14ac:dyDescent="0.35">
      <c r="A113" s="222"/>
      <c r="B113" s="223"/>
      <c r="C113" s="224"/>
      <c r="D113" s="109" t="s">
        <v>45</v>
      </c>
      <c r="E113" s="187" t="s">
        <v>167</v>
      </c>
      <c r="F113" s="187"/>
      <c r="G113" s="187"/>
      <c r="H113" s="187"/>
      <c r="I113" s="187"/>
      <c r="J113" s="187"/>
      <c r="K113" s="187"/>
      <c r="L113" s="187"/>
      <c r="M113" s="187"/>
      <c r="N113" s="187"/>
      <c r="O113" s="187"/>
      <c r="P113" s="187"/>
      <c r="Q113" s="187"/>
      <c r="R113" s="187"/>
      <c r="S113" s="187"/>
      <c r="T113" s="187"/>
      <c r="U113" s="187"/>
      <c r="V113" s="187"/>
      <c r="W113" s="187"/>
      <c r="X113" s="188"/>
    </row>
    <row r="114" spans="1:24" s="4" customFormat="1" ht="25" customHeight="1" x14ac:dyDescent="0.35">
      <c r="A114" s="216" t="s">
        <v>5</v>
      </c>
      <c r="B114" s="217"/>
      <c r="C114" s="218"/>
      <c r="D114" s="109" t="s">
        <v>43</v>
      </c>
      <c r="E114" s="237">
        <v>1</v>
      </c>
      <c r="F114" s="187"/>
      <c r="G114" s="187"/>
      <c r="H114" s="187"/>
      <c r="I114" s="187"/>
      <c r="J114" s="187"/>
      <c r="K114" s="187"/>
      <c r="L114" s="187"/>
      <c r="M114" s="187"/>
      <c r="N114" s="187"/>
      <c r="O114" s="187"/>
      <c r="P114" s="187"/>
      <c r="Q114" s="187"/>
      <c r="R114" s="187"/>
      <c r="S114" s="187"/>
      <c r="T114" s="187"/>
      <c r="U114" s="187"/>
      <c r="V114" s="187"/>
      <c r="W114" s="187"/>
      <c r="X114" s="188"/>
    </row>
    <row r="115" spans="1:24" s="4" customFormat="1" ht="25" customHeight="1" x14ac:dyDescent="0.35">
      <c r="A115" s="219"/>
      <c r="B115" s="220"/>
      <c r="C115" s="221"/>
      <c r="D115" s="109" t="s">
        <v>44</v>
      </c>
      <c r="E115" s="237">
        <v>1</v>
      </c>
      <c r="F115" s="187"/>
      <c r="G115" s="187"/>
      <c r="H115" s="187"/>
      <c r="I115" s="187"/>
      <c r="J115" s="187"/>
      <c r="K115" s="187"/>
      <c r="L115" s="187"/>
      <c r="M115" s="187"/>
      <c r="N115" s="187"/>
      <c r="O115" s="187"/>
      <c r="P115" s="187"/>
      <c r="Q115" s="187"/>
      <c r="R115" s="187"/>
      <c r="S115" s="187"/>
      <c r="T115" s="187"/>
      <c r="U115" s="187"/>
      <c r="V115" s="187"/>
      <c r="W115" s="187"/>
      <c r="X115" s="188"/>
    </row>
    <row r="116" spans="1:24" s="4" customFormat="1" ht="25" customHeight="1" x14ac:dyDescent="0.35">
      <c r="A116" s="222"/>
      <c r="B116" s="223"/>
      <c r="C116" s="224"/>
      <c r="D116" s="109" t="s">
        <v>45</v>
      </c>
      <c r="E116" s="114">
        <v>1</v>
      </c>
      <c r="F116" s="110"/>
      <c r="G116" s="110"/>
      <c r="H116" s="110"/>
      <c r="I116" s="110"/>
      <c r="J116" s="110"/>
      <c r="K116" s="110"/>
      <c r="L116" s="110"/>
      <c r="M116" s="110"/>
      <c r="N116" s="110"/>
      <c r="O116" s="110"/>
      <c r="P116" s="110"/>
      <c r="Q116" s="110"/>
      <c r="R116" s="110"/>
      <c r="S116" s="110"/>
      <c r="T116" s="110"/>
      <c r="U116" s="110"/>
      <c r="V116" s="110"/>
      <c r="W116" s="110"/>
      <c r="X116" s="111"/>
    </row>
    <row r="117" spans="1:24" s="4" customFormat="1" ht="25" customHeight="1" x14ac:dyDescent="0.35">
      <c r="A117" s="216" t="s">
        <v>21</v>
      </c>
      <c r="B117" s="217"/>
      <c r="C117" s="218"/>
      <c r="D117" s="225" t="s">
        <v>196</v>
      </c>
      <c r="E117" s="226"/>
      <c r="F117" s="226"/>
      <c r="G117" s="226"/>
      <c r="H117" s="226"/>
      <c r="I117" s="226"/>
      <c r="J117" s="226"/>
      <c r="K117" s="226"/>
      <c r="L117" s="226"/>
      <c r="M117" s="226"/>
      <c r="N117" s="226"/>
      <c r="O117" s="226"/>
      <c r="P117" s="226"/>
      <c r="Q117" s="226"/>
      <c r="R117" s="226"/>
      <c r="S117" s="226"/>
      <c r="T117" s="226"/>
      <c r="U117" s="226"/>
      <c r="V117" s="226"/>
      <c r="W117" s="226"/>
      <c r="X117" s="227"/>
    </row>
    <row r="118" spans="1:24" s="4" customFormat="1" ht="25" customHeight="1" x14ac:dyDescent="0.35">
      <c r="A118" s="219"/>
      <c r="B118" s="220"/>
      <c r="C118" s="221"/>
      <c r="D118" s="225" t="s">
        <v>197</v>
      </c>
      <c r="E118" s="226"/>
      <c r="F118" s="226"/>
      <c r="G118" s="226"/>
      <c r="H118" s="226"/>
      <c r="I118" s="226"/>
      <c r="J118" s="226"/>
      <c r="K118" s="226"/>
      <c r="L118" s="226"/>
      <c r="M118" s="226"/>
      <c r="N118" s="226"/>
      <c r="O118" s="226"/>
      <c r="P118" s="226"/>
      <c r="Q118" s="226"/>
      <c r="R118" s="226"/>
      <c r="S118" s="226"/>
      <c r="T118" s="226"/>
      <c r="U118" s="226"/>
      <c r="V118" s="226"/>
      <c r="W118" s="226"/>
      <c r="X118" s="227"/>
    </row>
    <row r="119" spans="1:24" s="4" customFormat="1" ht="25" customHeight="1" x14ac:dyDescent="0.35">
      <c r="A119" s="222"/>
      <c r="B119" s="223"/>
      <c r="C119" s="224"/>
      <c r="D119" s="225" t="s">
        <v>217</v>
      </c>
      <c r="E119" s="226"/>
      <c r="F119" s="226"/>
      <c r="G119" s="226"/>
      <c r="H119" s="226"/>
      <c r="I119" s="226"/>
      <c r="J119" s="226"/>
      <c r="K119" s="226"/>
      <c r="L119" s="226"/>
      <c r="M119" s="226"/>
      <c r="N119" s="226"/>
      <c r="O119" s="226"/>
      <c r="P119" s="226"/>
      <c r="Q119" s="226"/>
      <c r="R119" s="226"/>
      <c r="S119" s="226"/>
      <c r="T119" s="226"/>
      <c r="U119" s="226"/>
      <c r="V119" s="226"/>
      <c r="W119" s="226"/>
      <c r="X119" s="227"/>
    </row>
    <row r="120" spans="1:24" ht="25" customHeight="1" x14ac:dyDescent="0.35">
      <c r="A120" s="185" t="s">
        <v>192</v>
      </c>
      <c r="B120" s="186"/>
      <c r="C120" s="186"/>
      <c r="D120" s="182">
        <f>SUM(V125+V148+V173)</f>
        <v>118202.2</v>
      </c>
      <c r="E120" s="183"/>
      <c r="F120" s="183"/>
      <c r="G120" s="183"/>
      <c r="H120" s="183"/>
      <c r="I120" s="183"/>
      <c r="J120" s="183"/>
      <c r="K120" s="183"/>
      <c r="L120" s="183"/>
      <c r="M120" s="183"/>
      <c r="N120" s="183"/>
      <c r="O120" s="183"/>
      <c r="P120" s="183"/>
      <c r="Q120" s="183"/>
      <c r="R120" s="183"/>
      <c r="S120" s="183"/>
      <c r="T120" s="183"/>
      <c r="U120" s="183"/>
      <c r="V120" s="183"/>
      <c r="W120" s="183"/>
      <c r="X120" s="184"/>
    </row>
    <row r="121" spans="1:24" s="4" customFormat="1" ht="25" customHeight="1" x14ac:dyDescent="0.35">
      <c r="A121" s="238" t="s">
        <v>29</v>
      </c>
      <c r="B121" s="239"/>
      <c r="C121" s="239"/>
      <c r="D121" s="232">
        <f>AVERAGE(U125,U148,U173)</f>
        <v>0.80744949494949492</v>
      </c>
      <c r="E121" s="233"/>
      <c r="F121" s="233"/>
      <c r="G121" s="233"/>
      <c r="H121" s="233"/>
      <c r="I121" s="233"/>
      <c r="J121" s="233"/>
      <c r="K121" s="233"/>
      <c r="L121" s="233"/>
      <c r="M121" s="233"/>
      <c r="N121" s="233"/>
      <c r="O121" s="233"/>
      <c r="P121" s="233"/>
      <c r="Q121" s="233"/>
      <c r="R121" s="233"/>
      <c r="S121" s="233"/>
      <c r="T121" s="233"/>
      <c r="U121" s="233"/>
      <c r="V121" s="233"/>
      <c r="W121" s="233"/>
      <c r="X121" s="234"/>
    </row>
    <row r="122" spans="1:24" ht="3" customHeight="1" x14ac:dyDescent="0.35">
      <c r="A122" s="2"/>
      <c r="B122" s="3"/>
      <c r="C122" s="3"/>
      <c r="D122" s="3"/>
      <c r="E122" s="3"/>
      <c r="F122" s="3"/>
      <c r="G122" s="3"/>
      <c r="H122" s="3"/>
      <c r="I122" s="3"/>
      <c r="J122" s="3"/>
      <c r="K122" s="3"/>
      <c r="L122" s="3"/>
      <c r="M122" s="3"/>
      <c r="N122" s="3"/>
      <c r="O122" s="3"/>
      <c r="P122" s="3"/>
      <c r="Q122" s="3"/>
      <c r="R122" s="3"/>
      <c r="S122" s="3"/>
      <c r="T122" s="102"/>
      <c r="U122" s="3"/>
      <c r="V122" s="56"/>
      <c r="W122" s="3"/>
      <c r="X122" s="38"/>
    </row>
    <row r="123" spans="1:24" s="4" customFormat="1" ht="21.75" customHeight="1" x14ac:dyDescent="0.35">
      <c r="A123" s="240" t="s">
        <v>6</v>
      </c>
      <c r="B123" s="228" t="s">
        <v>7</v>
      </c>
      <c r="C123" s="228"/>
      <c r="D123" s="228"/>
      <c r="E123" s="228"/>
      <c r="F123" s="235" t="s">
        <v>8</v>
      </c>
      <c r="G123" s="228" t="s">
        <v>9</v>
      </c>
      <c r="H123" s="322" t="s">
        <v>537</v>
      </c>
      <c r="I123" s="323"/>
      <c r="J123" s="323"/>
      <c r="K123" s="323"/>
      <c r="L123" s="323"/>
      <c r="M123" s="323"/>
      <c r="N123" s="323"/>
      <c r="O123" s="323"/>
      <c r="P123" s="323"/>
      <c r="Q123" s="323"/>
      <c r="R123" s="323"/>
      <c r="S123" s="324"/>
      <c r="T123" s="235" t="s">
        <v>10</v>
      </c>
      <c r="U123" s="235" t="s">
        <v>11</v>
      </c>
      <c r="V123" s="302" t="s">
        <v>192</v>
      </c>
      <c r="W123" s="228" t="s">
        <v>204</v>
      </c>
      <c r="X123" s="230" t="s">
        <v>117</v>
      </c>
    </row>
    <row r="124" spans="1:24" s="4" customFormat="1" ht="16.5" customHeight="1" x14ac:dyDescent="0.35">
      <c r="A124" s="241"/>
      <c r="B124" s="229"/>
      <c r="C124" s="229"/>
      <c r="D124" s="229"/>
      <c r="E124" s="229"/>
      <c r="F124" s="236"/>
      <c r="G124" s="229"/>
      <c r="H124" s="96" t="s">
        <v>12</v>
      </c>
      <c r="I124" s="96" t="s">
        <v>13</v>
      </c>
      <c r="J124" s="96" t="s">
        <v>14</v>
      </c>
      <c r="K124" s="96" t="s">
        <v>15</v>
      </c>
      <c r="L124" s="96" t="s">
        <v>14</v>
      </c>
      <c r="M124" s="96" t="s">
        <v>16</v>
      </c>
      <c r="N124" s="96" t="s">
        <v>16</v>
      </c>
      <c r="O124" s="96" t="s">
        <v>15</v>
      </c>
      <c r="P124" s="96" t="s">
        <v>17</v>
      </c>
      <c r="Q124" s="96" t="s">
        <v>18</v>
      </c>
      <c r="R124" s="96" t="s">
        <v>19</v>
      </c>
      <c r="S124" s="96" t="s">
        <v>20</v>
      </c>
      <c r="T124" s="236"/>
      <c r="U124" s="236"/>
      <c r="V124" s="303"/>
      <c r="W124" s="229"/>
      <c r="X124" s="231"/>
    </row>
    <row r="125" spans="1:24" s="104" customFormat="1" ht="40" customHeight="1" x14ac:dyDescent="0.35">
      <c r="A125" s="105">
        <v>4.0999999999999996</v>
      </c>
      <c r="B125" s="199" t="s">
        <v>165</v>
      </c>
      <c r="C125" s="199"/>
      <c r="D125" s="199"/>
      <c r="E125" s="199"/>
      <c r="F125" s="199"/>
      <c r="G125" s="199"/>
      <c r="H125" s="199"/>
      <c r="I125" s="199"/>
      <c r="J125" s="199"/>
      <c r="K125" s="199"/>
      <c r="L125" s="199"/>
      <c r="M125" s="199"/>
      <c r="N125" s="199"/>
      <c r="O125" s="199"/>
      <c r="P125" s="199"/>
      <c r="Q125" s="199"/>
      <c r="R125" s="199"/>
      <c r="S125" s="199"/>
      <c r="T125" s="199"/>
      <c r="U125" s="106">
        <f>AVERAGE(U126:U146)</f>
        <v>0.81818181818181823</v>
      </c>
      <c r="V125" s="108">
        <f>SUM(V126:V146)</f>
        <v>1457</v>
      </c>
      <c r="W125" s="107"/>
      <c r="X125" s="115"/>
    </row>
    <row r="126" spans="1:24" s="4" customFormat="1" ht="35.15" customHeight="1" x14ac:dyDescent="0.35">
      <c r="A126" s="244" t="s">
        <v>219</v>
      </c>
      <c r="B126" s="206" t="s">
        <v>400</v>
      </c>
      <c r="C126" s="207"/>
      <c r="D126" s="207"/>
      <c r="E126" s="208"/>
      <c r="F126" s="212" t="s">
        <v>273</v>
      </c>
      <c r="G126" s="212" t="s">
        <v>269</v>
      </c>
      <c r="H126" s="47" t="s">
        <v>27</v>
      </c>
      <c r="I126" s="47" t="s">
        <v>27</v>
      </c>
      <c r="J126" s="47" t="s">
        <v>27</v>
      </c>
      <c r="K126" s="47" t="s">
        <v>27</v>
      </c>
      <c r="L126" s="47" t="s">
        <v>27</v>
      </c>
      <c r="M126" s="47" t="s">
        <v>27</v>
      </c>
      <c r="N126" s="47" t="s">
        <v>27</v>
      </c>
      <c r="O126" s="47" t="s">
        <v>27</v>
      </c>
      <c r="P126" s="47" t="s">
        <v>27</v>
      </c>
      <c r="Q126" s="47" t="s">
        <v>27</v>
      </c>
      <c r="R126" s="47" t="s">
        <v>27</v>
      </c>
      <c r="S126" s="47" t="s">
        <v>27</v>
      </c>
      <c r="T126" s="344" t="s">
        <v>361</v>
      </c>
      <c r="U126" s="204">
        <f>COUNTIF(H127:S127, "E") / COUNTA(H126:S126)</f>
        <v>0.75</v>
      </c>
      <c r="V126" s="247">
        <v>0</v>
      </c>
      <c r="W126" s="249" t="s">
        <v>382</v>
      </c>
      <c r="X126" s="98" t="s">
        <v>434</v>
      </c>
    </row>
    <row r="127" spans="1:24" s="4" customFormat="1" ht="35.15" customHeight="1" x14ac:dyDescent="0.35">
      <c r="A127" s="290"/>
      <c r="B127" s="291"/>
      <c r="C127" s="292"/>
      <c r="D127" s="292"/>
      <c r="E127" s="293"/>
      <c r="F127" s="175"/>
      <c r="G127" s="175"/>
      <c r="H127" s="47" t="s">
        <v>12</v>
      </c>
      <c r="I127" s="47" t="s">
        <v>12</v>
      </c>
      <c r="J127" s="47" t="s">
        <v>12</v>
      </c>
      <c r="K127" s="47" t="s">
        <v>12</v>
      </c>
      <c r="L127" s="47" t="s">
        <v>12</v>
      </c>
      <c r="M127" s="47" t="s">
        <v>12</v>
      </c>
      <c r="N127" s="47" t="s">
        <v>12</v>
      </c>
      <c r="O127" s="47" t="s">
        <v>12</v>
      </c>
      <c r="P127" s="47" t="s">
        <v>12</v>
      </c>
      <c r="Q127" s="137"/>
      <c r="R127" s="137"/>
      <c r="S127" s="137"/>
      <c r="T127" s="345"/>
      <c r="U127" s="205"/>
      <c r="V127" s="325"/>
      <c r="W127" s="326"/>
      <c r="X127" s="98"/>
    </row>
    <row r="128" spans="1:24" s="4" customFormat="1" ht="35.15" customHeight="1" x14ac:dyDescent="0.35">
      <c r="A128" s="244" t="s">
        <v>384</v>
      </c>
      <c r="B128" s="206" t="s">
        <v>401</v>
      </c>
      <c r="C128" s="207"/>
      <c r="D128" s="207"/>
      <c r="E128" s="208"/>
      <c r="F128" s="212" t="s">
        <v>272</v>
      </c>
      <c r="G128" s="212" t="s">
        <v>269</v>
      </c>
      <c r="H128" s="47" t="s">
        <v>27</v>
      </c>
      <c r="I128" s="47" t="s">
        <v>27</v>
      </c>
      <c r="J128" s="47" t="s">
        <v>27</v>
      </c>
      <c r="K128" s="47" t="s">
        <v>27</v>
      </c>
      <c r="L128" s="47" t="s">
        <v>27</v>
      </c>
      <c r="M128" s="47" t="s">
        <v>27</v>
      </c>
      <c r="N128" s="47" t="s">
        <v>27</v>
      </c>
      <c r="O128" s="47" t="s">
        <v>27</v>
      </c>
      <c r="P128" s="47" t="s">
        <v>27</v>
      </c>
      <c r="Q128" s="47" t="s">
        <v>27</v>
      </c>
      <c r="R128" s="47" t="s">
        <v>27</v>
      </c>
      <c r="S128" s="47" t="s">
        <v>27</v>
      </c>
      <c r="T128" s="212" t="s">
        <v>361</v>
      </c>
      <c r="U128" s="204">
        <f t="shared" ref="U128" si="18">COUNTIF(H129:S129, "E") / COUNTA(H128:S128)</f>
        <v>0.75</v>
      </c>
      <c r="V128" s="247">
        <v>0</v>
      </c>
      <c r="W128" s="249" t="s">
        <v>382</v>
      </c>
      <c r="X128" s="98" t="s">
        <v>434</v>
      </c>
    </row>
    <row r="129" spans="1:24" s="4" customFormat="1" ht="35.15" customHeight="1" x14ac:dyDescent="0.35">
      <c r="A129" s="290"/>
      <c r="B129" s="291"/>
      <c r="C129" s="292"/>
      <c r="D129" s="292"/>
      <c r="E129" s="293"/>
      <c r="F129" s="175"/>
      <c r="G129" s="175"/>
      <c r="H129" s="47" t="s">
        <v>12</v>
      </c>
      <c r="I129" s="47" t="s">
        <v>12</v>
      </c>
      <c r="J129" s="47" t="s">
        <v>12</v>
      </c>
      <c r="K129" s="47" t="s">
        <v>12</v>
      </c>
      <c r="L129" s="47" t="s">
        <v>12</v>
      </c>
      <c r="M129" s="47" t="s">
        <v>12</v>
      </c>
      <c r="N129" s="47" t="s">
        <v>12</v>
      </c>
      <c r="O129" s="47" t="s">
        <v>12</v>
      </c>
      <c r="P129" s="47" t="s">
        <v>12</v>
      </c>
      <c r="Q129" s="137"/>
      <c r="R129" s="137"/>
      <c r="S129" s="137"/>
      <c r="T129" s="175"/>
      <c r="U129" s="205"/>
      <c r="V129" s="325"/>
      <c r="W129" s="326"/>
      <c r="X129" s="98"/>
    </row>
    <row r="130" spans="1:24" s="4" customFormat="1" ht="49" customHeight="1" x14ac:dyDescent="0.35">
      <c r="A130" s="244" t="s">
        <v>385</v>
      </c>
      <c r="B130" s="206" t="s">
        <v>393</v>
      </c>
      <c r="C130" s="207"/>
      <c r="D130" s="207"/>
      <c r="E130" s="208"/>
      <c r="F130" s="212" t="s">
        <v>272</v>
      </c>
      <c r="G130" s="212" t="s">
        <v>269</v>
      </c>
      <c r="H130" s="45"/>
      <c r="I130" s="45"/>
      <c r="J130" s="47" t="s">
        <v>27</v>
      </c>
      <c r="K130" s="45"/>
      <c r="L130" s="45"/>
      <c r="M130" s="45"/>
      <c r="N130" s="45"/>
      <c r="O130" s="45"/>
      <c r="P130" s="45"/>
      <c r="Q130" s="45"/>
      <c r="R130" s="45"/>
      <c r="S130" s="45"/>
      <c r="T130" s="164">
        <v>45393</v>
      </c>
      <c r="U130" s="204">
        <f t="shared" ref="U130" si="19">COUNTIF(H131:S131, "E") / COUNTA(H130:S130)</f>
        <v>1</v>
      </c>
      <c r="V130" s="247">
        <v>1457</v>
      </c>
      <c r="W130" s="249" t="s">
        <v>376</v>
      </c>
      <c r="X130" s="98" t="s">
        <v>377</v>
      </c>
    </row>
    <row r="131" spans="1:24" s="4" customFormat="1" ht="35.15" customHeight="1" x14ac:dyDescent="0.35">
      <c r="A131" s="290"/>
      <c r="B131" s="291"/>
      <c r="C131" s="292"/>
      <c r="D131" s="292"/>
      <c r="E131" s="293"/>
      <c r="F131" s="175"/>
      <c r="G131" s="175"/>
      <c r="H131" s="45"/>
      <c r="I131" s="45"/>
      <c r="J131" s="47" t="s">
        <v>12</v>
      </c>
      <c r="K131" s="45"/>
      <c r="L131" s="45"/>
      <c r="M131" s="45"/>
      <c r="N131" s="45"/>
      <c r="O131" s="45"/>
      <c r="P131" s="45"/>
      <c r="Q131" s="45"/>
      <c r="R131" s="45"/>
      <c r="S131" s="45"/>
      <c r="T131" s="203"/>
      <c r="U131" s="205"/>
      <c r="V131" s="325"/>
      <c r="W131" s="326"/>
      <c r="X131" s="98"/>
    </row>
    <row r="132" spans="1:24" s="4" customFormat="1" ht="35.15" customHeight="1" x14ac:dyDescent="0.35">
      <c r="A132" s="244" t="s">
        <v>386</v>
      </c>
      <c r="B132" s="206" t="s">
        <v>394</v>
      </c>
      <c r="C132" s="207"/>
      <c r="D132" s="207"/>
      <c r="E132" s="208"/>
      <c r="F132" s="212" t="s">
        <v>273</v>
      </c>
      <c r="G132" s="212" t="s">
        <v>269</v>
      </c>
      <c r="H132" s="45"/>
      <c r="I132" s="45"/>
      <c r="J132" s="45"/>
      <c r="K132" s="47" t="s">
        <v>27</v>
      </c>
      <c r="L132" s="45"/>
      <c r="M132" s="45"/>
      <c r="N132" s="45"/>
      <c r="O132" s="45"/>
      <c r="P132" s="45"/>
      <c r="Q132" s="45"/>
      <c r="R132" s="45"/>
      <c r="S132" s="45"/>
      <c r="T132" s="164">
        <v>45421</v>
      </c>
      <c r="U132" s="204">
        <f t="shared" ref="U132" si="20">COUNTIF(H133:S133, "E") / COUNTA(H132:S132)</f>
        <v>1</v>
      </c>
      <c r="V132" s="247">
        <v>0</v>
      </c>
      <c r="W132" s="249" t="s">
        <v>378</v>
      </c>
      <c r="X132" s="98" t="s">
        <v>435</v>
      </c>
    </row>
    <row r="133" spans="1:24" s="4" customFormat="1" ht="35.15" customHeight="1" x14ac:dyDescent="0.35">
      <c r="A133" s="290"/>
      <c r="B133" s="291"/>
      <c r="C133" s="292"/>
      <c r="D133" s="292"/>
      <c r="E133" s="293"/>
      <c r="F133" s="175"/>
      <c r="G133" s="175"/>
      <c r="H133" s="45"/>
      <c r="I133" s="45"/>
      <c r="J133" s="45"/>
      <c r="K133" s="47" t="s">
        <v>12</v>
      </c>
      <c r="L133" s="45"/>
      <c r="M133" s="45"/>
      <c r="N133" s="45"/>
      <c r="O133" s="45"/>
      <c r="P133" s="45"/>
      <c r="Q133" s="45"/>
      <c r="R133" s="45"/>
      <c r="S133" s="45"/>
      <c r="T133" s="203"/>
      <c r="U133" s="205"/>
      <c r="V133" s="325"/>
      <c r="W133" s="326"/>
      <c r="X133" s="98"/>
    </row>
    <row r="134" spans="1:24" s="4" customFormat="1" ht="35.15" customHeight="1" x14ac:dyDescent="0.35">
      <c r="A134" s="244" t="s">
        <v>387</v>
      </c>
      <c r="B134" s="206" t="s">
        <v>395</v>
      </c>
      <c r="C134" s="207"/>
      <c r="D134" s="207"/>
      <c r="E134" s="208"/>
      <c r="F134" s="212" t="s">
        <v>273</v>
      </c>
      <c r="G134" s="212" t="s">
        <v>269</v>
      </c>
      <c r="H134" s="47" t="s">
        <v>27</v>
      </c>
      <c r="I134" s="47" t="s">
        <v>27</v>
      </c>
      <c r="J134" s="47" t="s">
        <v>27</v>
      </c>
      <c r="K134" s="47" t="s">
        <v>27</v>
      </c>
      <c r="L134" s="47" t="s">
        <v>27</v>
      </c>
      <c r="M134" s="47" t="s">
        <v>27</v>
      </c>
      <c r="N134" s="47" t="s">
        <v>27</v>
      </c>
      <c r="O134" s="47" t="s">
        <v>27</v>
      </c>
      <c r="P134" s="47" t="s">
        <v>27</v>
      </c>
      <c r="Q134" s="47" t="s">
        <v>27</v>
      </c>
      <c r="R134" s="47" t="s">
        <v>27</v>
      </c>
      <c r="S134" s="47" t="s">
        <v>27</v>
      </c>
      <c r="T134" s="242" t="s">
        <v>361</v>
      </c>
      <c r="U134" s="204">
        <f t="shared" ref="U134" si="21">COUNTIF(H135:S135, "E") / COUNTA(H134:S134)</f>
        <v>0.75</v>
      </c>
      <c r="V134" s="247">
        <v>0</v>
      </c>
      <c r="W134" s="249" t="s">
        <v>379</v>
      </c>
      <c r="X134" s="98" t="s">
        <v>436</v>
      </c>
    </row>
    <row r="135" spans="1:24" s="4" customFormat="1" ht="35.15" customHeight="1" x14ac:dyDescent="0.35">
      <c r="A135" s="290"/>
      <c r="B135" s="291"/>
      <c r="C135" s="292"/>
      <c r="D135" s="292"/>
      <c r="E135" s="293"/>
      <c r="F135" s="175"/>
      <c r="G135" s="175"/>
      <c r="H135" s="47" t="s">
        <v>12</v>
      </c>
      <c r="I135" s="47" t="s">
        <v>12</v>
      </c>
      <c r="J135" s="47" t="s">
        <v>12</v>
      </c>
      <c r="K135" s="47" t="s">
        <v>12</v>
      </c>
      <c r="L135" s="47" t="s">
        <v>12</v>
      </c>
      <c r="M135" s="47" t="s">
        <v>12</v>
      </c>
      <c r="N135" s="47" t="s">
        <v>12</v>
      </c>
      <c r="O135" s="47" t="s">
        <v>12</v>
      </c>
      <c r="P135" s="137" t="s">
        <v>12</v>
      </c>
      <c r="Q135" s="137"/>
      <c r="R135" s="137"/>
      <c r="S135" s="137"/>
      <c r="T135" s="243"/>
      <c r="U135" s="205"/>
      <c r="V135" s="325"/>
      <c r="W135" s="326"/>
      <c r="X135" s="98"/>
    </row>
    <row r="136" spans="1:24" s="4" customFormat="1" ht="35.15" customHeight="1" x14ac:dyDescent="0.35">
      <c r="A136" s="244" t="s">
        <v>388</v>
      </c>
      <c r="B136" s="206" t="s">
        <v>396</v>
      </c>
      <c r="C136" s="207"/>
      <c r="D136" s="207"/>
      <c r="E136" s="208"/>
      <c r="F136" s="212" t="s">
        <v>273</v>
      </c>
      <c r="G136" s="212" t="s">
        <v>269</v>
      </c>
      <c r="H136" s="47" t="s">
        <v>27</v>
      </c>
      <c r="I136" s="47" t="s">
        <v>27</v>
      </c>
      <c r="J136" s="47" t="s">
        <v>27</v>
      </c>
      <c r="K136" s="47" t="s">
        <v>27</v>
      </c>
      <c r="L136" s="47" t="s">
        <v>27</v>
      </c>
      <c r="M136" s="47" t="s">
        <v>27</v>
      </c>
      <c r="N136" s="47" t="s">
        <v>27</v>
      </c>
      <c r="O136" s="47" t="s">
        <v>27</v>
      </c>
      <c r="P136" s="47" t="s">
        <v>27</v>
      </c>
      <c r="Q136" s="47" t="s">
        <v>27</v>
      </c>
      <c r="R136" s="47" t="s">
        <v>27</v>
      </c>
      <c r="S136" s="47" t="s">
        <v>27</v>
      </c>
      <c r="T136" s="242" t="s">
        <v>361</v>
      </c>
      <c r="U136" s="204">
        <f t="shared" ref="U136" si="22">COUNTIF(H137:S137, "E") / COUNTA(H136:S136)</f>
        <v>0.75</v>
      </c>
      <c r="V136" s="247">
        <v>0</v>
      </c>
      <c r="W136" s="249" t="s">
        <v>380</v>
      </c>
      <c r="X136" s="98" t="s">
        <v>437</v>
      </c>
    </row>
    <row r="137" spans="1:24" s="4" customFormat="1" ht="35.15" customHeight="1" x14ac:dyDescent="0.35">
      <c r="A137" s="290"/>
      <c r="B137" s="291"/>
      <c r="C137" s="292"/>
      <c r="D137" s="292"/>
      <c r="E137" s="293"/>
      <c r="F137" s="175"/>
      <c r="G137" s="175"/>
      <c r="H137" s="47" t="s">
        <v>12</v>
      </c>
      <c r="I137" s="47" t="s">
        <v>12</v>
      </c>
      <c r="J137" s="47" t="s">
        <v>12</v>
      </c>
      <c r="K137" s="47" t="s">
        <v>12</v>
      </c>
      <c r="L137" s="47" t="s">
        <v>12</v>
      </c>
      <c r="M137" s="47" t="s">
        <v>12</v>
      </c>
      <c r="N137" s="47" t="s">
        <v>12</v>
      </c>
      <c r="O137" s="47" t="s">
        <v>12</v>
      </c>
      <c r="P137" s="137" t="s">
        <v>12</v>
      </c>
      <c r="Q137" s="137"/>
      <c r="R137" s="137"/>
      <c r="S137" s="137"/>
      <c r="T137" s="243"/>
      <c r="U137" s="205"/>
      <c r="V137" s="325"/>
      <c r="W137" s="326"/>
      <c r="X137" s="98"/>
    </row>
    <row r="138" spans="1:24" s="4" customFormat="1" ht="35.15" customHeight="1" x14ac:dyDescent="0.35">
      <c r="A138" s="244" t="s">
        <v>389</v>
      </c>
      <c r="B138" s="349" t="s">
        <v>559</v>
      </c>
      <c r="C138" s="350"/>
      <c r="D138" s="350"/>
      <c r="E138" s="351"/>
      <c r="F138" s="212" t="s">
        <v>273</v>
      </c>
      <c r="G138" s="212" t="s">
        <v>269</v>
      </c>
      <c r="H138" s="47" t="s">
        <v>27</v>
      </c>
      <c r="I138" s="47" t="s">
        <v>27</v>
      </c>
      <c r="J138" s="47" t="s">
        <v>27</v>
      </c>
      <c r="K138" s="47" t="s">
        <v>27</v>
      </c>
      <c r="L138" s="47" t="s">
        <v>27</v>
      </c>
      <c r="M138" s="47" t="s">
        <v>27</v>
      </c>
      <c r="N138" s="47" t="s">
        <v>27</v>
      </c>
      <c r="O138" s="47" t="s">
        <v>27</v>
      </c>
      <c r="P138" s="47" t="s">
        <v>27</v>
      </c>
      <c r="Q138" s="47" t="s">
        <v>27</v>
      </c>
      <c r="R138" s="47" t="s">
        <v>27</v>
      </c>
      <c r="S138" s="47" t="s">
        <v>27</v>
      </c>
      <c r="T138" s="212" t="s">
        <v>361</v>
      </c>
      <c r="U138" s="204">
        <f t="shared" ref="U138" si="23">COUNTIF(H139:S139, "E") / COUNTA(H138:S138)</f>
        <v>0.75</v>
      </c>
      <c r="V138" s="247">
        <v>0</v>
      </c>
      <c r="W138" s="249" t="s">
        <v>381</v>
      </c>
      <c r="X138" s="98" t="s">
        <v>438</v>
      </c>
    </row>
    <row r="139" spans="1:24" s="4" customFormat="1" ht="35.15" customHeight="1" x14ac:dyDescent="0.35">
      <c r="A139" s="290"/>
      <c r="B139" s="352"/>
      <c r="C139" s="353"/>
      <c r="D139" s="353"/>
      <c r="E139" s="354"/>
      <c r="F139" s="175"/>
      <c r="G139" s="175"/>
      <c r="H139" s="47" t="s">
        <v>12</v>
      </c>
      <c r="I139" s="47" t="s">
        <v>12</v>
      </c>
      <c r="J139" s="47" t="s">
        <v>12</v>
      </c>
      <c r="K139" s="47" t="s">
        <v>12</v>
      </c>
      <c r="L139" s="47" t="s">
        <v>12</v>
      </c>
      <c r="M139" s="47" t="s">
        <v>12</v>
      </c>
      <c r="N139" s="47" t="s">
        <v>12</v>
      </c>
      <c r="O139" s="47" t="s">
        <v>12</v>
      </c>
      <c r="P139" s="137" t="s">
        <v>12</v>
      </c>
      <c r="Q139" s="137"/>
      <c r="R139" s="137"/>
      <c r="S139" s="137"/>
      <c r="T139" s="175"/>
      <c r="U139" s="205"/>
      <c r="V139" s="325"/>
      <c r="W139" s="326"/>
      <c r="X139" s="98"/>
    </row>
    <row r="140" spans="1:24" s="4" customFormat="1" ht="35.15" customHeight="1" x14ac:dyDescent="0.35">
      <c r="A140" s="244" t="s">
        <v>389</v>
      </c>
      <c r="B140" s="206" t="s">
        <v>397</v>
      </c>
      <c r="C140" s="207"/>
      <c r="D140" s="207"/>
      <c r="E140" s="208"/>
      <c r="F140" s="212" t="s">
        <v>273</v>
      </c>
      <c r="G140" s="212" t="s">
        <v>269</v>
      </c>
      <c r="H140" s="47" t="s">
        <v>27</v>
      </c>
      <c r="I140" s="47" t="s">
        <v>27</v>
      </c>
      <c r="J140" s="47" t="s">
        <v>27</v>
      </c>
      <c r="K140" s="47" t="s">
        <v>27</v>
      </c>
      <c r="L140" s="47" t="s">
        <v>27</v>
      </c>
      <c r="M140" s="47" t="s">
        <v>27</v>
      </c>
      <c r="N140" s="47" t="s">
        <v>27</v>
      </c>
      <c r="O140" s="47" t="s">
        <v>27</v>
      </c>
      <c r="P140" s="47" t="s">
        <v>27</v>
      </c>
      <c r="Q140" s="47" t="s">
        <v>27</v>
      </c>
      <c r="R140" s="47" t="s">
        <v>27</v>
      </c>
      <c r="S140" s="47" t="s">
        <v>27</v>
      </c>
      <c r="T140" s="212" t="s">
        <v>361</v>
      </c>
      <c r="U140" s="204">
        <f t="shared" ref="U140" si="24">COUNTIF(H141:S141, "E") / COUNTA(H140:S140)</f>
        <v>0.75</v>
      </c>
      <c r="V140" s="247">
        <v>0</v>
      </c>
      <c r="W140" s="249" t="s">
        <v>381</v>
      </c>
      <c r="X140" s="98" t="s">
        <v>438</v>
      </c>
    </row>
    <row r="141" spans="1:24" s="4" customFormat="1" ht="35.15" customHeight="1" x14ac:dyDescent="0.35">
      <c r="A141" s="290"/>
      <c r="B141" s="291"/>
      <c r="C141" s="292"/>
      <c r="D141" s="292"/>
      <c r="E141" s="293"/>
      <c r="F141" s="175"/>
      <c r="G141" s="175"/>
      <c r="H141" s="47" t="s">
        <v>12</v>
      </c>
      <c r="I141" s="47" t="s">
        <v>12</v>
      </c>
      <c r="J141" s="47" t="s">
        <v>12</v>
      </c>
      <c r="K141" s="47" t="s">
        <v>12</v>
      </c>
      <c r="L141" s="47" t="s">
        <v>12</v>
      </c>
      <c r="M141" s="47" t="s">
        <v>12</v>
      </c>
      <c r="N141" s="47" t="s">
        <v>12</v>
      </c>
      <c r="O141" s="47" t="s">
        <v>12</v>
      </c>
      <c r="P141" s="137" t="s">
        <v>12</v>
      </c>
      <c r="Q141" s="137"/>
      <c r="R141" s="137"/>
      <c r="S141" s="137"/>
      <c r="T141" s="175"/>
      <c r="U141" s="205"/>
      <c r="V141" s="325"/>
      <c r="W141" s="326"/>
      <c r="X141" s="98"/>
    </row>
    <row r="142" spans="1:24" s="4" customFormat="1" ht="35.15" customHeight="1" x14ac:dyDescent="0.35">
      <c r="A142" s="244" t="s">
        <v>390</v>
      </c>
      <c r="B142" s="206" t="s">
        <v>402</v>
      </c>
      <c r="C142" s="207"/>
      <c r="D142" s="207"/>
      <c r="E142" s="208"/>
      <c r="F142" s="212" t="s">
        <v>273</v>
      </c>
      <c r="G142" s="212" t="s">
        <v>269</v>
      </c>
      <c r="H142" s="47" t="s">
        <v>27</v>
      </c>
      <c r="I142" s="47" t="s">
        <v>27</v>
      </c>
      <c r="J142" s="47" t="s">
        <v>27</v>
      </c>
      <c r="K142" s="47" t="s">
        <v>27</v>
      </c>
      <c r="L142" s="47" t="s">
        <v>27</v>
      </c>
      <c r="M142" s="47" t="s">
        <v>27</v>
      </c>
      <c r="N142" s="47" t="s">
        <v>27</v>
      </c>
      <c r="O142" s="47" t="s">
        <v>27</v>
      </c>
      <c r="P142" s="47" t="s">
        <v>27</v>
      </c>
      <c r="Q142" s="47" t="s">
        <v>27</v>
      </c>
      <c r="R142" s="47" t="s">
        <v>27</v>
      </c>
      <c r="S142" s="47" t="s">
        <v>27</v>
      </c>
      <c r="T142" s="212" t="s">
        <v>361</v>
      </c>
      <c r="U142" s="204">
        <f t="shared" ref="U142" si="25">COUNTIF(H143:S143, "E") / COUNTA(H142:S142)</f>
        <v>0.75</v>
      </c>
      <c r="V142" s="247">
        <v>0</v>
      </c>
      <c r="W142" s="249" t="s">
        <v>381</v>
      </c>
      <c r="X142" s="98" t="s">
        <v>439</v>
      </c>
    </row>
    <row r="143" spans="1:24" s="4" customFormat="1" ht="35.15" customHeight="1" x14ac:dyDescent="0.35">
      <c r="A143" s="290"/>
      <c r="B143" s="291"/>
      <c r="C143" s="292"/>
      <c r="D143" s="292"/>
      <c r="E143" s="293"/>
      <c r="F143" s="175"/>
      <c r="G143" s="175"/>
      <c r="H143" s="47" t="s">
        <v>12</v>
      </c>
      <c r="I143" s="47" t="s">
        <v>12</v>
      </c>
      <c r="J143" s="47" t="s">
        <v>12</v>
      </c>
      <c r="K143" s="47" t="s">
        <v>12</v>
      </c>
      <c r="L143" s="47" t="s">
        <v>12</v>
      </c>
      <c r="M143" s="47" t="s">
        <v>12</v>
      </c>
      <c r="N143" s="47" t="s">
        <v>12</v>
      </c>
      <c r="O143" s="47" t="s">
        <v>12</v>
      </c>
      <c r="P143" s="137" t="s">
        <v>12</v>
      </c>
      <c r="Q143" s="137"/>
      <c r="R143" s="137"/>
      <c r="S143" s="137"/>
      <c r="T143" s="175"/>
      <c r="U143" s="205"/>
      <c r="V143" s="325"/>
      <c r="W143" s="326"/>
      <c r="X143" s="98"/>
    </row>
    <row r="144" spans="1:24" s="4" customFormat="1" ht="35.15" customHeight="1" x14ac:dyDescent="0.35">
      <c r="A144" s="244" t="s">
        <v>391</v>
      </c>
      <c r="B144" s="206" t="s">
        <v>403</v>
      </c>
      <c r="C144" s="207"/>
      <c r="D144" s="207"/>
      <c r="E144" s="208"/>
      <c r="F144" s="212" t="s">
        <v>273</v>
      </c>
      <c r="G144" s="212" t="s">
        <v>269</v>
      </c>
      <c r="H144" s="47" t="s">
        <v>27</v>
      </c>
      <c r="I144" s="47" t="s">
        <v>27</v>
      </c>
      <c r="J144" s="47" t="s">
        <v>27</v>
      </c>
      <c r="K144" s="47" t="s">
        <v>27</v>
      </c>
      <c r="L144" s="47" t="s">
        <v>27</v>
      </c>
      <c r="M144" s="47" t="s">
        <v>27</v>
      </c>
      <c r="N144" s="47" t="s">
        <v>27</v>
      </c>
      <c r="O144" s="47" t="s">
        <v>27</v>
      </c>
      <c r="P144" s="47" t="s">
        <v>27</v>
      </c>
      <c r="Q144" s="47" t="s">
        <v>27</v>
      </c>
      <c r="R144" s="47" t="s">
        <v>27</v>
      </c>
      <c r="S144" s="47" t="s">
        <v>27</v>
      </c>
      <c r="T144" s="212" t="s">
        <v>361</v>
      </c>
      <c r="U144" s="204">
        <f t="shared" ref="U144" si="26">COUNTIF(H145:S145, "E") / COUNTA(H144:S144)</f>
        <v>0.75</v>
      </c>
      <c r="V144" s="247">
        <v>0</v>
      </c>
      <c r="W144" s="249" t="s">
        <v>379</v>
      </c>
      <c r="X144" s="98" t="s">
        <v>440</v>
      </c>
    </row>
    <row r="145" spans="1:24" s="4" customFormat="1" ht="35.15" customHeight="1" x14ac:dyDescent="0.35">
      <c r="A145" s="290"/>
      <c r="B145" s="291"/>
      <c r="C145" s="292"/>
      <c r="D145" s="292"/>
      <c r="E145" s="293"/>
      <c r="F145" s="175"/>
      <c r="G145" s="175"/>
      <c r="H145" s="47" t="s">
        <v>12</v>
      </c>
      <c r="I145" s="47" t="s">
        <v>12</v>
      </c>
      <c r="J145" s="47" t="s">
        <v>12</v>
      </c>
      <c r="K145" s="47" t="s">
        <v>12</v>
      </c>
      <c r="L145" s="47" t="s">
        <v>12</v>
      </c>
      <c r="M145" s="47" t="s">
        <v>12</v>
      </c>
      <c r="N145" s="47" t="s">
        <v>12</v>
      </c>
      <c r="O145" s="47" t="s">
        <v>12</v>
      </c>
      <c r="P145" s="137" t="s">
        <v>12</v>
      </c>
      <c r="Q145" s="137"/>
      <c r="R145" s="137"/>
      <c r="S145" s="137"/>
      <c r="T145" s="175"/>
      <c r="U145" s="205"/>
      <c r="V145" s="325"/>
      <c r="W145" s="326"/>
      <c r="X145" s="144"/>
    </row>
    <row r="146" spans="1:24" s="4" customFormat="1" ht="35.15" customHeight="1" x14ac:dyDescent="0.35">
      <c r="A146" s="244" t="s">
        <v>392</v>
      </c>
      <c r="B146" s="206" t="s">
        <v>399</v>
      </c>
      <c r="C146" s="207"/>
      <c r="D146" s="207"/>
      <c r="E146" s="208"/>
      <c r="F146" s="212" t="s">
        <v>365</v>
      </c>
      <c r="G146" s="212" t="s">
        <v>433</v>
      </c>
      <c r="H146" s="143"/>
      <c r="I146" s="91" t="s">
        <v>27</v>
      </c>
      <c r="J146" s="143"/>
      <c r="K146" s="143"/>
      <c r="L146" s="143"/>
      <c r="M146" s="143"/>
      <c r="N146" s="143"/>
      <c r="O146" s="143"/>
      <c r="P146" s="143"/>
      <c r="Q146" s="143"/>
      <c r="R146" s="143"/>
      <c r="S146" s="143"/>
      <c r="T146" s="164">
        <v>44992</v>
      </c>
      <c r="U146" s="204">
        <f t="shared" ref="U146" si="27">COUNTIF(H147:S147, "E") / COUNTA(H146:S146)</f>
        <v>1</v>
      </c>
      <c r="V146" s="247">
        <v>0</v>
      </c>
      <c r="W146" s="249" t="s">
        <v>206</v>
      </c>
      <c r="X146" s="144"/>
    </row>
    <row r="147" spans="1:24" s="4" customFormat="1" ht="35.15" customHeight="1" x14ac:dyDescent="0.35">
      <c r="A147" s="304"/>
      <c r="B147" s="209"/>
      <c r="C147" s="210"/>
      <c r="D147" s="210"/>
      <c r="E147" s="211"/>
      <c r="F147" s="213"/>
      <c r="G147" s="213"/>
      <c r="H147" s="92"/>
      <c r="I147" s="91" t="s">
        <v>12</v>
      </c>
      <c r="J147" s="92"/>
      <c r="K147" s="92"/>
      <c r="L147" s="92"/>
      <c r="M147" s="92"/>
      <c r="N147" s="97"/>
      <c r="O147" s="92"/>
      <c r="P147" s="92"/>
      <c r="Q147" s="92"/>
      <c r="R147" s="92"/>
      <c r="S147" s="92"/>
      <c r="T147" s="346"/>
      <c r="U147" s="205"/>
      <c r="V147" s="347"/>
      <c r="W147" s="348"/>
      <c r="X147" s="99" t="s">
        <v>434</v>
      </c>
    </row>
    <row r="148" spans="1:24" s="104" customFormat="1" ht="40" customHeight="1" x14ac:dyDescent="0.35">
      <c r="A148" s="105">
        <v>4.2</v>
      </c>
      <c r="B148" s="199" t="s">
        <v>40</v>
      </c>
      <c r="C148" s="199"/>
      <c r="D148" s="199"/>
      <c r="E148" s="199"/>
      <c r="F148" s="199"/>
      <c r="G148" s="199"/>
      <c r="H148" s="199"/>
      <c r="I148" s="199"/>
      <c r="J148" s="199"/>
      <c r="K148" s="199"/>
      <c r="L148" s="199"/>
      <c r="M148" s="199"/>
      <c r="N148" s="199"/>
      <c r="O148" s="199"/>
      <c r="P148" s="199"/>
      <c r="Q148" s="199"/>
      <c r="R148" s="199"/>
      <c r="S148" s="199"/>
      <c r="T148" s="199"/>
      <c r="U148" s="106">
        <f>AVERAGE(U149:U171)</f>
        <v>0.85416666666666663</v>
      </c>
      <c r="V148" s="108">
        <f>SUM(V149:V171)</f>
        <v>116745.2</v>
      </c>
      <c r="W148" s="107"/>
      <c r="X148" s="115"/>
    </row>
    <row r="149" spans="1:24" s="4" customFormat="1" ht="35.15" customHeight="1" x14ac:dyDescent="0.35">
      <c r="A149" s="244" t="s">
        <v>220</v>
      </c>
      <c r="B149" s="206" t="s">
        <v>443</v>
      </c>
      <c r="C149" s="207"/>
      <c r="D149" s="207"/>
      <c r="E149" s="208"/>
      <c r="F149" s="212" t="s">
        <v>456</v>
      </c>
      <c r="G149" s="212" t="s">
        <v>304</v>
      </c>
      <c r="H149" s="87" t="s">
        <v>27</v>
      </c>
      <c r="I149" s="45"/>
      <c r="J149" s="45"/>
      <c r="K149" s="45"/>
      <c r="L149" s="45"/>
      <c r="M149" s="45"/>
      <c r="N149" s="45"/>
      <c r="O149" s="45"/>
      <c r="P149" s="45"/>
      <c r="Q149" s="45"/>
      <c r="R149" s="45"/>
      <c r="S149" s="45"/>
      <c r="T149" s="164">
        <v>45330</v>
      </c>
      <c r="U149" s="204">
        <f>COUNTIF(H150:S150, "E") / COUNTA(H149:S149)</f>
        <v>1</v>
      </c>
      <c r="V149" s="247">
        <v>0</v>
      </c>
      <c r="W149" s="249" t="s">
        <v>206</v>
      </c>
      <c r="X149" s="98" t="s">
        <v>444</v>
      </c>
    </row>
    <row r="150" spans="1:24" s="4" customFormat="1" ht="35.15" customHeight="1" x14ac:dyDescent="0.35">
      <c r="A150" s="290"/>
      <c r="B150" s="291"/>
      <c r="C150" s="292"/>
      <c r="D150" s="292"/>
      <c r="E150" s="293"/>
      <c r="F150" s="175"/>
      <c r="G150" s="175"/>
      <c r="H150" s="87" t="s">
        <v>12</v>
      </c>
      <c r="I150" s="45"/>
      <c r="J150" s="45"/>
      <c r="K150" s="45"/>
      <c r="L150" s="45"/>
      <c r="M150" s="45"/>
      <c r="N150" s="45"/>
      <c r="O150" s="45"/>
      <c r="P150" s="45"/>
      <c r="Q150" s="45"/>
      <c r="R150" s="45"/>
      <c r="S150" s="45"/>
      <c r="T150" s="203"/>
      <c r="U150" s="205"/>
      <c r="V150" s="325"/>
      <c r="W150" s="326"/>
      <c r="X150" s="98"/>
    </row>
    <row r="151" spans="1:24" s="4" customFormat="1" ht="35.15" customHeight="1" x14ac:dyDescent="0.35">
      <c r="A151" s="244" t="s">
        <v>404</v>
      </c>
      <c r="B151" s="338" t="s">
        <v>441</v>
      </c>
      <c r="C151" s="339"/>
      <c r="D151" s="339"/>
      <c r="E151" s="340"/>
      <c r="F151" s="212" t="s">
        <v>457</v>
      </c>
      <c r="G151" s="212" t="s">
        <v>304</v>
      </c>
      <c r="H151" s="47" t="s">
        <v>27</v>
      </c>
      <c r="I151" s="45"/>
      <c r="J151" s="45"/>
      <c r="K151" s="45"/>
      <c r="L151" s="45"/>
      <c r="M151" s="89"/>
      <c r="N151" s="89"/>
      <c r="O151" s="89"/>
      <c r="P151" s="89"/>
      <c r="Q151" s="89"/>
      <c r="R151" s="89"/>
      <c r="S151" s="89"/>
      <c r="T151" s="164">
        <v>45330</v>
      </c>
      <c r="U151" s="204">
        <f t="shared" ref="U151" si="28">COUNTIF(H152:S152, "E") / COUNTA(H151:S151)</f>
        <v>1</v>
      </c>
      <c r="V151" s="247">
        <v>0</v>
      </c>
      <c r="W151" s="249" t="s">
        <v>206</v>
      </c>
      <c r="X151" s="98" t="s">
        <v>445</v>
      </c>
    </row>
    <row r="152" spans="1:24" s="4" customFormat="1" ht="35.15" customHeight="1" x14ac:dyDescent="0.35">
      <c r="A152" s="290"/>
      <c r="B152" s="341"/>
      <c r="C152" s="342"/>
      <c r="D152" s="342"/>
      <c r="E152" s="343"/>
      <c r="F152" s="175"/>
      <c r="G152" s="175"/>
      <c r="H152" s="47" t="s">
        <v>12</v>
      </c>
      <c r="I152" s="45"/>
      <c r="J152" s="45"/>
      <c r="K152" s="45"/>
      <c r="L152" s="45"/>
      <c r="M152" s="89"/>
      <c r="N152" s="89"/>
      <c r="O152" s="89"/>
      <c r="P152" s="89"/>
      <c r="Q152" s="89"/>
      <c r="R152" s="89"/>
      <c r="S152" s="89"/>
      <c r="T152" s="203"/>
      <c r="U152" s="205"/>
      <c r="V152" s="325"/>
      <c r="W152" s="326"/>
      <c r="X152" s="98"/>
    </row>
    <row r="153" spans="1:24" s="4" customFormat="1" ht="43" customHeight="1" x14ac:dyDescent="0.35">
      <c r="A153" s="244" t="s">
        <v>405</v>
      </c>
      <c r="B153" s="338" t="s">
        <v>446</v>
      </c>
      <c r="C153" s="339"/>
      <c r="D153" s="339"/>
      <c r="E153" s="340"/>
      <c r="F153" s="212" t="s">
        <v>456</v>
      </c>
      <c r="G153" s="212" t="s">
        <v>304</v>
      </c>
      <c r="H153" s="45"/>
      <c r="I153" s="45"/>
      <c r="J153" s="45"/>
      <c r="K153" s="45"/>
      <c r="L153" s="47" t="s">
        <v>27</v>
      </c>
      <c r="M153" s="89"/>
      <c r="N153" s="89"/>
      <c r="O153" s="89"/>
      <c r="P153" s="89"/>
      <c r="Q153" s="89"/>
      <c r="R153" s="89"/>
      <c r="S153" s="89"/>
      <c r="T153" s="164">
        <v>45421</v>
      </c>
      <c r="U153" s="204">
        <f t="shared" ref="U153" si="29">COUNTIF(H154:S154, "E") / COUNTA(H153:S153)</f>
        <v>1</v>
      </c>
      <c r="V153" s="247">
        <v>0</v>
      </c>
      <c r="W153" s="249" t="s">
        <v>416</v>
      </c>
      <c r="X153" s="98" t="s">
        <v>449</v>
      </c>
    </row>
    <row r="154" spans="1:24" s="4" customFormat="1" ht="34.5" customHeight="1" x14ac:dyDescent="0.35">
      <c r="A154" s="290"/>
      <c r="B154" s="341"/>
      <c r="C154" s="342"/>
      <c r="D154" s="342"/>
      <c r="E154" s="343"/>
      <c r="F154" s="175"/>
      <c r="G154" s="175"/>
      <c r="H154" s="45"/>
      <c r="I154" s="45"/>
      <c r="J154" s="45"/>
      <c r="L154" s="47" t="s">
        <v>12</v>
      </c>
      <c r="M154" s="89"/>
      <c r="N154" s="89"/>
      <c r="O154" s="89"/>
      <c r="P154" s="89"/>
      <c r="Q154" s="89"/>
      <c r="R154" s="89"/>
      <c r="S154" s="89"/>
      <c r="T154" s="203"/>
      <c r="U154" s="205"/>
      <c r="V154" s="325"/>
      <c r="W154" s="326"/>
      <c r="X154" s="98"/>
    </row>
    <row r="155" spans="1:24" s="4" customFormat="1" ht="43.5" customHeight="1" x14ac:dyDescent="0.35">
      <c r="A155" s="244" t="s">
        <v>406</v>
      </c>
      <c r="B155" s="338" t="s">
        <v>447</v>
      </c>
      <c r="C155" s="339"/>
      <c r="D155" s="339"/>
      <c r="E155" s="340"/>
      <c r="F155" s="212" t="s">
        <v>456</v>
      </c>
      <c r="G155" s="212" t="s">
        <v>304</v>
      </c>
      <c r="H155" s="47" t="s">
        <v>27</v>
      </c>
      <c r="I155" s="47" t="s">
        <v>27</v>
      </c>
      <c r="J155" s="47" t="s">
        <v>27</v>
      </c>
      <c r="K155" s="47" t="s">
        <v>27</v>
      </c>
      <c r="L155" s="47" t="s">
        <v>27</v>
      </c>
      <c r="M155" s="47" t="s">
        <v>27</v>
      </c>
      <c r="N155" s="47" t="s">
        <v>27</v>
      </c>
      <c r="O155" s="47" t="s">
        <v>27</v>
      </c>
      <c r="P155" s="47" t="s">
        <v>27</v>
      </c>
      <c r="Q155" s="47" t="s">
        <v>27</v>
      </c>
      <c r="R155" s="47" t="s">
        <v>27</v>
      </c>
      <c r="S155" s="47" t="s">
        <v>27</v>
      </c>
      <c r="T155" s="212" t="s">
        <v>361</v>
      </c>
      <c r="U155" s="204">
        <f t="shared" ref="U155" si="30">COUNTIF(H156:S156, "E") / COUNTA(H155:S155)</f>
        <v>0.75</v>
      </c>
      <c r="V155" s="247">
        <v>102945.2</v>
      </c>
      <c r="W155" s="249" t="s">
        <v>415</v>
      </c>
      <c r="X155" s="98" t="s">
        <v>451</v>
      </c>
    </row>
    <row r="156" spans="1:24" s="4" customFormat="1" ht="36.5" customHeight="1" x14ac:dyDescent="0.35">
      <c r="A156" s="290"/>
      <c r="B156" s="341"/>
      <c r="C156" s="342"/>
      <c r="D156" s="342"/>
      <c r="E156" s="343"/>
      <c r="F156" s="175"/>
      <c r="G156" s="175"/>
      <c r="H156" s="47" t="s">
        <v>12</v>
      </c>
      <c r="I156" s="47" t="s">
        <v>12</v>
      </c>
      <c r="J156" s="47" t="s">
        <v>12</v>
      </c>
      <c r="K156" s="47" t="s">
        <v>12</v>
      </c>
      <c r="L156" s="151" t="s">
        <v>12</v>
      </c>
      <c r="M156" s="47" t="s">
        <v>12</v>
      </c>
      <c r="N156" s="47" t="s">
        <v>12</v>
      </c>
      <c r="O156" s="47" t="s">
        <v>12</v>
      </c>
      <c r="P156" s="137" t="s">
        <v>12</v>
      </c>
      <c r="Q156" s="137"/>
      <c r="R156" s="137"/>
      <c r="S156" s="137"/>
      <c r="T156" s="175"/>
      <c r="U156" s="205"/>
      <c r="V156" s="325"/>
      <c r="W156" s="326"/>
      <c r="X156" s="98"/>
    </row>
    <row r="157" spans="1:24" s="4" customFormat="1" ht="43.5" customHeight="1" x14ac:dyDescent="0.35">
      <c r="A157" s="244" t="s">
        <v>407</v>
      </c>
      <c r="B157" s="338" t="s">
        <v>448</v>
      </c>
      <c r="C157" s="339"/>
      <c r="D157" s="339"/>
      <c r="E157" s="340"/>
      <c r="F157" s="212" t="s">
        <v>457</v>
      </c>
      <c r="G157" s="212" t="s">
        <v>304</v>
      </c>
      <c r="H157" s="45"/>
      <c r="I157" s="45"/>
      <c r="J157" s="45"/>
      <c r="K157" s="45"/>
      <c r="L157" s="45"/>
      <c r="M157" s="47" t="s">
        <v>27</v>
      </c>
      <c r="N157" s="47" t="s">
        <v>27</v>
      </c>
      <c r="O157" s="89"/>
      <c r="P157" s="89"/>
      <c r="Q157" s="89"/>
      <c r="R157" s="89"/>
      <c r="S157" s="89"/>
      <c r="T157" s="164">
        <v>45604</v>
      </c>
      <c r="U157" s="204">
        <f t="shared" ref="U157" si="31">COUNTIF(H158:S158, "E") / COUNTA(H157:S157)</f>
        <v>1</v>
      </c>
      <c r="V157" s="247">
        <v>0</v>
      </c>
      <c r="W157" s="249" t="s">
        <v>417</v>
      </c>
      <c r="X157" s="98" t="s">
        <v>450</v>
      </c>
    </row>
    <row r="158" spans="1:24" s="4" customFormat="1" ht="31" customHeight="1" x14ac:dyDescent="0.35">
      <c r="A158" s="290"/>
      <c r="B158" s="341"/>
      <c r="C158" s="342"/>
      <c r="D158" s="342"/>
      <c r="E158" s="343"/>
      <c r="F158" s="175"/>
      <c r="G158" s="175"/>
      <c r="H158" s="45"/>
      <c r="I158" s="45"/>
      <c r="J158" s="45"/>
      <c r="K158" s="45"/>
      <c r="M158" s="47" t="s">
        <v>12</v>
      </c>
      <c r="N158" s="47" t="s">
        <v>12</v>
      </c>
      <c r="O158" s="89"/>
      <c r="P158" s="89"/>
      <c r="Q158" s="89"/>
      <c r="R158" s="89"/>
      <c r="S158" s="89"/>
      <c r="T158" s="203"/>
      <c r="U158" s="205"/>
      <c r="V158" s="325"/>
      <c r="W158" s="326"/>
      <c r="X158" s="98"/>
    </row>
    <row r="159" spans="1:24" s="4" customFormat="1" ht="50.25" customHeight="1" x14ac:dyDescent="0.35">
      <c r="A159" s="244" t="s">
        <v>408</v>
      </c>
      <c r="B159" s="338" t="s">
        <v>424</v>
      </c>
      <c r="C159" s="339"/>
      <c r="D159" s="339"/>
      <c r="E159" s="340"/>
      <c r="F159" s="212" t="s">
        <v>457</v>
      </c>
      <c r="G159" s="212" t="s">
        <v>304</v>
      </c>
      <c r="H159" s="87" t="s">
        <v>27</v>
      </c>
      <c r="I159" s="87" t="s">
        <v>27</v>
      </c>
      <c r="J159" s="87" t="s">
        <v>27</v>
      </c>
      <c r="K159" s="87" t="s">
        <v>27</v>
      </c>
      <c r="L159" s="87" t="s">
        <v>27</v>
      </c>
      <c r="M159" s="87" t="s">
        <v>27</v>
      </c>
      <c r="N159" s="87" t="s">
        <v>27</v>
      </c>
      <c r="O159" s="87" t="s">
        <v>27</v>
      </c>
      <c r="P159" s="87" t="s">
        <v>27</v>
      </c>
      <c r="Q159" s="87" t="s">
        <v>27</v>
      </c>
      <c r="R159" s="87" t="s">
        <v>27</v>
      </c>
      <c r="S159" s="87" t="s">
        <v>27</v>
      </c>
      <c r="T159" s="212" t="s">
        <v>361</v>
      </c>
      <c r="U159" s="204">
        <f t="shared" ref="U159" si="32">COUNTIF(H160:S160, "E") / COUNTA(H159:S159)</f>
        <v>0.75</v>
      </c>
      <c r="V159" s="247">
        <v>0</v>
      </c>
      <c r="W159" s="249" t="s">
        <v>420</v>
      </c>
      <c r="X159" s="98" t="s">
        <v>452</v>
      </c>
    </row>
    <row r="160" spans="1:24" s="4" customFormat="1" ht="50.25" customHeight="1" x14ac:dyDescent="0.35">
      <c r="A160" s="290"/>
      <c r="B160" s="341"/>
      <c r="C160" s="342"/>
      <c r="D160" s="342"/>
      <c r="E160" s="343"/>
      <c r="F160" s="175"/>
      <c r="G160" s="175"/>
      <c r="H160" s="47" t="s">
        <v>12</v>
      </c>
      <c r="I160" s="47" t="s">
        <v>12</v>
      </c>
      <c r="J160" s="47" t="s">
        <v>12</v>
      </c>
      <c r="K160" s="47" t="s">
        <v>12</v>
      </c>
      <c r="L160" s="151" t="s">
        <v>12</v>
      </c>
      <c r="M160" s="47" t="s">
        <v>12</v>
      </c>
      <c r="N160" s="47" t="s">
        <v>12</v>
      </c>
      <c r="O160" s="47" t="s">
        <v>12</v>
      </c>
      <c r="P160" s="137" t="s">
        <v>12</v>
      </c>
      <c r="Q160" s="137"/>
      <c r="R160" s="137"/>
      <c r="S160" s="137"/>
      <c r="T160" s="175"/>
      <c r="U160" s="205"/>
      <c r="V160" s="325"/>
      <c r="W160" s="326"/>
      <c r="X160" s="98"/>
    </row>
    <row r="161" spans="1:24" s="4" customFormat="1" ht="35.15" customHeight="1" x14ac:dyDescent="0.35">
      <c r="A161" s="244" t="s">
        <v>409</v>
      </c>
      <c r="B161" s="338" t="s">
        <v>454</v>
      </c>
      <c r="C161" s="339"/>
      <c r="D161" s="339"/>
      <c r="E161" s="340"/>
      <c r="F161" s="212" t="s">
        <v>457</v>
      </c>
      <c r="G161" s="212" t="s">
        <v>304</v>
      </c>
      <c r="H161" s="45"/>
      <c r="I161" s="45"/>
      <c r="J161" s="47" t="s">
        <v>27</v>
      </c>
      <c r="K161" s="45"/>
      <c r="L161" s="45"/>
      <c r="M161" s="89"/>
      <c r="N161" s="89"/>
      <c r="O161" s="89"/>
      <c r="P161" s="89"/>
      <c r="Q161" s="89"/>
      <c r="R161" s="89"/>
      <c r="S161" s="89"/>
      <c r="T161" s="164">
        <v>45393</v>
      </c>
      <c r="U161" s="204">
        <f t="shared" ref="U161" si="33">COUNTIF(H162:S162, "E") / COUNTA(H161:S161)</f>
        <v>1</v>
      </c>
      <c r="V161" s="247">
        <v>0</v>
      </c>
      <c r="W161" s="249" t="s">
        <v>206</v>
      </c>
      <c r="X161" s="98" t="s">
        <v>453</v>
      </c>
    </row>
    <row r="162" spans="1:24" s="4" customFormat="1" ht="35.15" customHeight="1" x14ac:dyDescent="0.35">
      <c r="A162" s="290"/>
      <c r="B162" s="341"/>
      <c r="C162" s="342"/>
      <c r="D162" s="342"/>
      <c r="E162" s="343"/>
      <c r="F162" s="175"/>
      <c r="G162" s="175"/>
      <c r="H162" s="45"/>
      <c r="I162" s="45"/>
      <c r="J162" s="47" t="s">
        <v>12</v>
      </c>
      <c r="K162" s="45"/>
      <c r="L162" s="162"/>
      <c r="M162" s="89"/>
      <c r="N162" s="89"/>
      <c r="O162" s="89"/>
      <c r="P162" s="89"/>
      <c r="Q162" s="89"/>
      <c r="R162" s="89"/>
      <c r="S162" s="89"/>
      <c r="T162" s="203"/>
      <c r="U162" s="205"/>
      <c r="V162" s="325"/>
      <c r="W162" s="326"/>
      <c r="X162" s="98"/>
    </row>
    <row r="163" spans="1:24" s="4" customFormat="1" ht="29" customHeight="1" x14ac:dyDescent="0.35">
      <c r="A163" s="244" t="s">
        <v>410</v>
      </c>
      <c r="B163" s="338" t="s">
        <v>560</v>
      </c>
      <c r="C163" s="339"/>
      <c r="D163" s="339"/>
      <c r="E163" s="340"/>
      <c r="F163" s="212" t="s">
        <v>456</v>
      </c>
      <c r="G163" s="212" t="s">
        <v>304</v>
      </c>
      <c r="H163" s="45"/>
      <c r="I163" s="45"/>
      <c r="J163" s="45"/>
      <c r="K163" s="45"/>
      <c r="M163" s="47" t="s">
        <v>27</v>
      </c>
      <c r="N163" s="89"/>
      <c r="O163" s="89"/>
      <c r="P163" s="89"/>
      <c r="Q163" s="89"/>
      <c r="R163" s="89"/>
      <c r="S163" s="89"/>
      <c r="T163" s="164">
        <v>45456</v>
      </c>
      <c r="U163" s="204">
        <f t="shared" ref="U163" si="34">COUNTIF(H164:S164, "E") / COUNTA(H163:S163)</f>
        <v>1</v>
      </c>
      <c r="V163" s="247">
        <v>13800</v>
      </c>
      <c r="W163" s="249" t="s">
        <v>206</v>
      </c>
      <c r="X163" s="98" t="s">
        <v>458</v>
      </c>
    </row>
    <row r="164" spans="1:24" s="4" customFormat="1" ht="43.5" customHeight="1" x14ac:dyDescent="0.35">
      <c r="A164" s="290"/>
      <c r="B164" s="341"/>
      <c r="C164" s="342"/>
      <c r="D164" s="342"/>
      <c r="E164" s="343"/>
      <c r="F164" s="175"/>
      <c r="G164" s="175"/>
      <c r="H164" s="45"/>
      <c r="I164" s="45"/>
      <c r="J164" s="45"/>
      <c r="K164" s="45"/>
      <c r="M164" s="47" t="s">
        <v>12</v>
      </c>
      <c r="N164" s="89"/>
      <c r="O164" s="89"/>
      <c r="P164" s="89"/>
      <c r="Q164" s="89"/>
      <c r="R164" s="89"/>
      <c r="S164" s="89"/>
      <c r="T164" s="203"/>
      <c r="U164" s="205"/>
      <c r="V164" s="325"/>
      <c r="W164" s="326"/>
      <c r="X164" s="98"/>
    </row>
    <row r="165" spans="1:24" s="4" customFormat="1" ht="29" customHeight="1" x14ac:dyDescent="0.35">
      <c r="A165" s="244" t="s">
        <v>411</v>
      </c>
      <c r="B165" s="338" t="s">
        <v>422</v>
      </c>
      <c r="C165" s="339"/>
      <c r="D165" s="339"/>
      <c r="E165" s="340"/>
      <c r="F165" s="212" t="s">
        <v>456</v>
      </c>
      <c r="G165" s="212" t="s">
        <v>304</v>
      </c>
      <c r="H165" s="45"/>
      <c r="I165" s="45"/>
      <c r="J165" s="45"/>
      <c r="K165" s="45"/>
      <c r="L165" s="45"/>
      <c r="M165" s="139"/>
      <c r="N165" s="87" t="s">
        <v>27</v>
      </c>
      <c r="O165" s="87" t="s">
        <v>27</v>
      </c>
      <c r="P165" s="87" t="s">
        <v>27</v>
      </c>
      <c r="Q165" s="87" t="s">
        <v>27</v>
      </c>
      <c r="R165" s="87" t="s">
        <v>27</v>
      </c>
      <c r="S165" s="87" t="s">
        <v>27</v>
      </c>
      <c r="T165" s="212" t="s">
        <v>361</v>
      </c>
      <c r="U165" s="204">
        <f t="shared" ref="U165" si="35">COUNTIF(H166:S166, "E") / COUNTA(H165:S165)</f>
        <v>0.5</v>
      </c>
      <c r="V165" s="247">
        <v>0</v>
      </c>
      <c r="W165" s="249" t="s">
        <v>379</v>
      </c>
      <c r="X165" s="98" t="s">
        <v>459</v>
      </c>
    </row>
    <row r="166" spans="1:24" s="4" customFormat="1" ht="38.5" customHeight="1" x14ac:dyDescent="0.35">
      <c r="A166" s="290"/>
      <c r="B166" s="341"/>
      <c r="C166" s="342"/>
      <c r="D166" s="342"/>
      <c r="E166" s="343"/>
      <c r="F166" s="175"/>
      <c r="G166" s="175"/>
      <c r="H166" s="45"/>
      <c r="I166" s="45"/>
      <c r="J166" s="45"/>
      <c r="K166" s="45"/>
      <c r="L166" s="45"/>
      <c r="M166" s="139"/>
      <c r="N166" s="47" t="s">
        <v>12</v>
      </c>
      <c r="O166" s="47" t="s">
        <v>12</v>
      </c>
      <c r="P166" s="139" t="s">
        <v>12</v>
      </c>
      <c r="Q166" s="139"/>
      <c r="R166" s="139"/>
      <c r="S166" s="139"/>
      <c r="T166" s="175"/>
      <c r="U166" s="205"/>
      <c r="V166" s="325"/>
      <c r="W166" s="326"/>
      <c r="X166" s="98"/>
    </row>
    <row r="167" spans="1:24" s="4" customFormat="1" ht="43.5" customHeight="1" x14ac:dyDescent="0.35">
      <c r="A167" s="244" t="s">
        <v>412</v>
      </c>
      <c r="B167" s="338" t="s">
        <v>423</v>
      </c>
      <c r="C167" s="339"/>
      <c r="D167" s="339"/>
      <c r="E167" s="340"/>
      <c r="F167" s="212" t="s">
        <v>457</v>
      </c>
      <c r="G167" s="212" t="s">
        <v>304</v>
      </c>
      <c r="H167" s="87" t="s">
        <v>27</v>
      </c>
      <c r="I167" s="87" t="s">
        <v>27</v>
      </c>
      <c r="J167" s="87" t="s">
        <v>27</v>
      </c>
      <c r="K167" s="87" t="s">
        <v>27</v>
      </c>
      <c r="L167" s="87" t="s">
        <v>27</v>
      </c>
      <c r="M167" s="87" t="s">
        <v>27</v>
      </c>
      <c r="N167" s="87" t="s">
        <v>27</v>
      </c>
      <c r="O167" s="87" t="s">
        <v>27</v>
      </c>
      <c r="P167" s="87" t="s">
        <v>27</v>
      </c>
      <c r="Q167" s="87" t="s">
        <v>27</v>
      </c>
      <c r="R167" s="87" t="s">
        <v>27</v>
      </c>
      <c r="S167" s="87" t="s">
        <v>27</v>
      </c>
      <c r="T167" s="212" t="s">
        <v>361</v>
      </c>
      <c r="U167" s="204">
        <f t="shared" ref="U167" si="36">COUNTIF(H168:S168, "E") / COUNTA(H167:S167)</f>
        <v>0.75</v>
      </c>
      <c r="V167" s="247">
        <v>0</v>
      </c>
      <c r="W167" s="249" t="s">
        <v>418</v>
      </c>
      <c r="X167" s="98" t="s">
        <v>460</v>
      </c>
    </row>
    <row r="168" spans="1:24" s="4" customFormat="1" ht="30.5" customHeight="1" x14ac:dyDescent="0.35">
      <c r="A168" s="290"/>
      <c r="B168" s="341"/>
      <c r="C168" s="342"/>
      <c r="D168" s="342"/>
      <c r="E168" s="343"/>
      <c r="F168" s="175"/>
      <c r="G168" s="175"/>
      <c r="H168" s="47" t="s">
        <v>12</v>
      </c>
      <c r="I168" s="47" t="s">
        <v>12</v>
      </c>
      <c r="J168" s="47" t="s">
        <v>12</v>
      </c>
      <c r="K168" s="47" t="s">
        <v>12</v>
      </c>
      <c r="L168" s="151" t="s">
        <v>12</v>
      </c>
      <c r="M168" s="47" t="s">
        <v>12</v>
      </c>
      <c r="N168" s="47" t="s">
        <v>12</v>
      </c>
      <c r="O168" s="47" t="s">
        <v>12</v>
      </c>
      <c r="P168" s="137" t="s">
        <v>12</v>
      </c>
      <c r="Q168" s="137"/>
      <c r="R168" s="137"/>
      <c r="S168" s="137"/>
      <c r="T168" s="175"/>
      <c r="U168" s="205"/>
      <c r="V168" s="325"/>
      <c r="W168" s="326"/>
      <c r="X168" s="98"/>
    </row>
    <row r="169" spans="1:24" s="4" customFormat="1" ht="35.15" customHeight="1" x14ac:dyDescent="0.35">
      <c r="A169" s="244" t="s">
        <v>413</v>
      </c>
      <c r="B169" s="338" t="s">
        <v>442</v>
      </c>
      <c r="C169" s="339"/>
      <c r="D169" s="339"/>
      <c r="E169" s="340"/>
      <c r="F169" s="212" t="s">
        <v>457</v>
      </c>
      <c r="G169" s="212" t="s">
        <v>304</v>
      </c>
      <c r="H169" s="87" t="s">
        <v>27</v>
      </c>
      <c r="I169" s="87" t="s">
        <v>27</v>
      </c>
      <c r="J169" s="87" t="s">
        <v>27</v>
      </c>
      <c r="K169" s="87" t="s">
        <v>27</v>
      </c>
      <c r="L169" s="87" t="s">
        <v>27</v>
      </c>
      <c r="M169" s="87" t="s">
        <v>27</v>
      </c>
      <c r="N169" s="87" t="s">
        <v>27</v>
      </c>
      <c r="O169" s="87" t="s">
        <v>27</v>
      </c>
      <c r="P169" s="87" t="s">
        <v>27</v>
      </c>
      <c r="Q169" s="87" t="s">
        <v>27</v>
      </c>
      <c r="R169" s="87" t="s">
        <v>27</v>
      </c>
      <c r="S169" s="87" t="s">
        <v>27</v>
      </c>
      <c r="T169" s="212" t="s">
        <v>361</v>
      </c>
      <c r="U169" s="204">
        <f t="shared" ref="U169" si="37">COUNTIF(H170:S170, "E") / COUNTA(H169:S169)</f>
        <v>0.75</v>
      </c>
      <c r="V169" s="247">
        <v>0</v>
      </c>
      <c r="W169" s="249" t="s">
        <v>419</v>
      </c>
      <c r="X169" s="98" t="s">
        <v>461</v>
      </c>
    </row>
    <row r="170" spans="1:24" s="4" customFormat="1" ht="35.15" customHeight="1" x14ac:dyDescent="0.35">
      <c r="A170" s="290"/>
      <c r="B170" s="341"/>
      <c r="C170" s="342"/>
      <c r="D170" s="342"/>
      <c r="E170" s="343"/>
      <c r="F170" s="175"/>
      <c r="G170" s="175"/>
      <c r="H170" s="47" t="s">
        <v>12</v>
      </c>
      <c r="I170" s="47" t="s">
        <v>12</v>
      </c>
      <c r="J170" s="47" t="s">
        <v>12</v>
      </c>
      <c r="K170" s="47" t="s">
        <v>12</v>
      </c>
      <c r="L170" s="151" t="s">
        <v>12</v>
      </c>
      <c r="M170" s="47" t="s">
        <v>12</v>
      </c>
      <c r="N170" s="47" t="s">
        <v>12</v>
      </c>
      <c r="O170" s="47" t="s">
        <v>12</v>
      </c>
      <c r="P170" s="137" t="s">
        <v>12</v>
      </c>
      <c r="Q170" s="137"/>
      <c r="R170" s="137"/>
      <c r="S170" s="137"/>
      <c r="T170" s="175"/>
      <c r="U170" s="205"/>
      <c r="V170" s="325"/>
      <c r="W170" s="326"/>
      <c r="X170" s="144"/>
    </row>
    <row r="171" spans="1:24" s="4" customFormat="1" ht="35.15" customHeight="1" x14ac:dyDescent="0.35">
      <c r="A171" s="244" t="s">
        <v>414</v>
      </c>
      <c r="B171" s="338" t="s">
        <v>455</v>
      </c>
      <c r="C171" s="339"/>
      <c r="D171" s="339"/>
      <c r="E171" s="340"/>
      <c r="F171" s="212" t="s">
        <v>457</v>
      </c>
      <c r="G171" s="358" t="s">
        <v>304</v>
      </c>
      <c r="H171" s="143"/>
      <c r="I171" s="94" t="s">
        <v>27</v>
      </c>
      <c r="J171" s="143"/>
      <c r="K171" s="143"/>
      <c r="L171" s="94" t="s">
        <v>27</v>
      </c>
      <c r="M171" s="143"/>
      <c r="N171" s="143"/>
      <c r="O171" s="94" t="s">
        <v>27</v>
      </c>
      <c r="P171" s="143"/>
      <c r="Q171" s="143"/>
      <c r="R171" s="94" t="s">
        <v>27</v>
      </c>
      <c r="S171" s="143"/>
      <c r="T171" s="212"/>
      <c r="U171" s="204">
        <f>COUNTIF(H172:S172, "E") / COUNTA(H171:S171)</f>
        <v>0.75</v>
      </c>
      <c r="V171" s="247">
        <v>0</v>
      </c>
      <c r="W171" s="249" t="s">
        <v>206</v>
      </c>
      <c r="X171" s="144"/>
    </row>
    <row r="172" spans="1:24" s="4" customFormat="1" ht="35.15" customHeight="1" x14ac:dyDescent="0.35">
      <c r="A172" s="304"/>
      <c r="B172" s="355"/>
      <c r="C172" s="356"/>
      <c r="D172" s="356"/>
      <c r="E172" s="357"/>
      <c r="F172" s="213"/>
      <c r="G172" s="359"/>
      <c r="H172" s="92"/>
      <c r="I172" s="94" t="s">
        <v>12</v>
      </c>
      <c r="J172" s="92"/>
      <c r="K172" s="92"/>
      <c r="L172" s="94" t="s">
        <v>12</v>
      </c>
      <c r="M172" s="95"/>
      <c r="N172" s="95"/>
      <c r="O172" s="94" t="s">
        <v>12</v>
      </c>
      <c r="P172" s="95"/>
      <c r="Q172" s="95"/>
      <c r="R172" s="163"/>
      <c r="S172" s="95"/>
      <c r="T172" s="213"/>
      <c r="U172" s="205"/>
      <c r="V172" s="347"/>
      <c r="W172" s="348"/>
      <c r="X172" s="99" t="s">
        <v>462</v>
      </c>
    </row>
    <row r="173" spans="1:24" s="104" customFormat="1" ht="40" customHeight="1" x14ac:dyDescent="0.35">
      <c r="A173" s="105">
        <v>4.3</v>
      </c>
      <c r="B173" s="199" t="s">
        <v>167</v>
      </c>
      <c r="C173" s="199"/>
      <c r="D173" s="199"/>
      <c r="E173" s="199"/>
      <c r="F173" s="199"/>
      <c r="G173" s="199"/>
      <c r="H173" s="199"/>
      <c r="I173" s="199"/>
      <c r="J173" s="199"/>
      <c r="K173" s="199"/>
      <c r="L173" s="199"/>
      <c r="M173" s="199"/>
      <c r="N173" s="199"/>
      <c r="O173" s="199"/>
      <c r="P173" s="199"/>
      <c r="Q173" s="199"/>
      <c r="R173" s="199"/>
      <c r="S173" s="199"/>
      <c r="T173" s="199"/>
      <c r="U173" s="106">
        <f>AVERAGE(U174:U178)</f>
        <v>0.75</v>
      </c>
      <c r="V173" s="108">
        <f>SUM(V174:V178)</f>
        <v>0</v>
      </c>
      <c r="W173" s="107"/>
      <c r="X173" s="115"/>
    </row>
    <row r="174" spans="1:24" s="4" customFormat="1" ht="35.15" customHeight="1" x14ac:dyDescent="0.35">
      <c r="A174" s="244" t="s">
        <v>425</v>
      </c>
      <c r="B174" s="206" t="s">
        <v>463</v>
      </c>
      <c r="C174" s="207"/>
      <c r="D174" s="207"/>
      <c r="E174" s="208"/>
      <c r="F174" s="212" t="s">
        <v>273</v>
      </c>
      <c r="G174" s="212" t="s">
        <v>269</v>
      </c>
      <c r="H174" s="47" t="s">
        <v>27</v>
      </c>
      <c r="I174" s="47" t="s">
        <v>27</v>
      </c>
      <c r="J174" s="47" t="s">
        <v>27</v>
      </c>
      <c r="K174" s="47" t="s">
        <v>27</v>
      </c>
      <c r="L174" s="47" t="s">
        <v>27</v>
      </c>
      <c r="M174" s="47" t="s">
        <v>27</v>
      </c>
      <c r="N174" s="47" t="s">
        <v>27</v>
      </c>
      <c r="O174" s="47" t="s">
        <v>27</v>
      </c>
      <c r="P174" s="47" t="s">
        <v>27</v>
      </c>
      <c r="Q174" s="47" t="s">
        <v>27</v>
      </c>
      <c r="R174" s="47" t="s">
        <v>27</v>
      </c>
      <c r="S174" s="47" t="s">
        <v>27</v>
      </c>
      <c r="T174" s="212" t="s">
        <v>361</v>
      </c>
      <c r="U174" s="204">
        <f>COUNTIF(H175:S175, "E") / COUNTA(H174:S174)</f>
        <v>0.75</v>
      </c>
      <c r="V174" s="247">
        <v>0</v>
      </c>
      <c r="W174" s="249" t="s">
        <v>428</v>
      </c>
      <c r="X174" s="333" t="s">
        <v>464</v>
      </c>
    </row>
    <row r="175" spans="1:24" s="4" customFormat="1" ht="35.15" customHeight="1" x14ac:dyDescent="0.35">
      <c r="A175" s="290"/>
      <c r="B175" s="291"/>
      <c r="C175" s="292"/>
      <c r="D175" s="292"/>
      <c r="E175" s="293"/>
      <c r="F175" s="175"/>
      <c r="G175" s="175"/>
      <c r="H175" s="47" t="s">
        <v>12</v>
      </c>
      <c r="I175" s="47" t="s">
        <v>12</v>
      </c>
      <c r="J175" s="47" t="s">
        <v>12</v>
      </c>
      <c r="K175" s="47" t="s">
        <v>12</v>
      </c>
      <c r="L175" s="47" t="s">
        <v>12</v>
      </c>
      <c r="M175" s="47" t="s">
        <v>12</v>
      </c>
      <c r="N175" s="47" t="s">
        <v>12</v>
      </c>
      <c r="O175" s="47" t="s">
        <v>12</v>
      </c>
      <c r="P175" s="137" t="s">
        <v>12</v>
      </c>
      <c r="Q175" s="137"/>
      <c r="R175" s="137"/>
      <c r="S175" s="137"/>
      <c r="T175" s="175"/>
      <c r="U175" s="205"/>
      <c r="V175" s="325"/>
      <c r="W175" s="326"/>
      <c r="X175" s="334"/>
    </row>
    <row r="176" spans="1:24" s="4" customFormat="1" ht="35.15" customHeight="1" x14ac:dyDescent="0.35">
      <c r="A176" s="244" t="s">
        <v>426</v>
      </c>
      <c r="B176" s="206" t="s">
        <v>42</v>
      </c>
      <c r="C176" s="207"/>
      <c r="D176" s="207"/>
      <c r="E176" s="208"/>
      <c r="F176" s="212" t="s">
        <v>273</v>
      </c>
      <c r="G176" s="212" t="s">
        <v>269</v>
      </c>
      <c r="H176" s="47" t="s">
        <v>27</v>
      </c>
      <c r="I176" s="47" t="s">
        <v>27</v>
      </c>
      <c r="J176" s="47" t="s">
        <v>27</v>
      </c>
      <c r="K176" s="47" t="s">
        <v>27</v>
      </c>
      <c r="L176" s="47" t="s">
        <v>27</v>
      </c>
      <c r="M176" s="47" t="s">
        <v>27</v>
      </c>
      <c r="N176" s="47" t="s">
        <v>27</v>
      </c>
      <c r="O176" s="47" t="s">
        <v>27</v>
      </c>
      <c r="P176" s="47" t="s">
        <v>27</v>
      </c>
      <c r="Q176" s="47" t="s">
        <v>27</v>
      </c>
      <c r="R176" s="47" t="s">
        <v>27</v>
      </c>
      <c r="S176" s="47" t="s">
        <v>27</v>
      </c>
      <c r="T176" s="212" t="s">
        <v>361</v>
      </c>
      <c r="U176" s="204">
        <f t="shared" ref="U176" si="38">COUNTIF(H177:S177, "E") / COUNTA(H176:S176)</f>
        <v>0.75</v>
      </c>
      <c r="V176" s="247">
        <v>0</v>
      </c>
      <c r="W176" s="249" t="s">
        <v>429</v>
      </c>
      <c r="X176" s="333" t="s">
        <v>430</v>
      </c>
    </row>
    <row r="177" spans="1:24" s="4" customFormat="1" ht="35.15" customHeight="1" x14ac:dyDescent="0.35">
      <c r="A177" s="290"/>
      <c r="B177" s="291"/>
      <c r="C177" s="292"/>
      <c r="D177" s="292"/>
      <c r="E177" s="293"/>
      <c r="F177" s="175"/>
      <c r="G177" s="175"/>
      <c r="H177" s="47" t="s">
        <v>12</v>
      </c>
      <c r="I177" s="47" t="s">
        <v>12</v>
      </c>
      <c r="J177" s="47" t="s">
        <v>12</v>
      </c>
      <c r="K177" s="47" t="s">
        <v>12</v>
      </c>
      <c r="L177" s="47" t="s">
        <v>12</v>
      </c>
      <c r="M177" s="47" t="s">
        <v>12</v>
      </c>
      <c r="N177" s="47" t="s">
        <v>12</v>
      </c>
      <c r="O177" s="47" t="s">
        <v>12</v>
      </c>
      <c r="P177" s="137" t="s">
        <v>12</v>
      </c>
      <c r="Q177" s="137"/>
      <c r="R177" s="137"/>
      <c r="S177" s="137"/>
      <c r="T177" s="175"/>
      <c r="U177" s="205"/>
      <c r="V177" s="325"/>
      <c r="W177" s="326"/>
      <c r="X177" s="334"/>
    </row>
    <row r="178" spans="1:24" s="4" customFormat="1" ht="35.15" customHeight="1" x14ac:dyDescent="0.35">
      <c r="A178" s="244" t="s">
        <v>427</v>
      </c>
      <c r="B178" s="206" t="s">
        <v>31</v>
      </c>
      <c r="C178" s="207"/>
      <c r="D178" s="207"/>
      <c r="E178" s="208"/>
      <c r="F178" s="212" t="s">
        <v>273</v>
      </c>
      <c r="G178" s="212" t="s">
        <v>269</v>
      </c>
      <c r="H178" s="47" t="s">
        <v>27</v>
      </c>
      <c r="I178" s="47" t="s">
        <v>27</v>
      </c>
      <c r="J178" s="47" t="s">
        <v>27</v>
      </c>
      <c r="K178" s="47" t="s">
        <v>27</v>
      </c>
      <c r="L178" s="47" t="s">
        <v>27</v>
      </c>
      <c r="M178" s="47" t="s">
        <v>27</v>
      </c>
      <c r="N178" s="47" t="s">
        <v>27</v>
      </c>
      <c r="O178" s="47" t="s">
        <v>27</v>
      </c>
      <c r="P178" s="47" t="s">
        <v>27</v>
      </c>
      <c r="Q178" s="47" t="s">
        <v>27</v>
      </c>
      <c r="R178" s="47" t="s">
        <v>27</v>
      </c>
      <c r="S178" s="47" t="s">
        <v>27</v>
      </c>
      <c r="T178" s="212" t="s">
        <v>361</v>
      </c>
      <c r="U178" s="204">
        <f>COUNTIF(H179:S179, "E") / COUNTA(H178:S178)</f>
        <v>0.75</v>
      </c>
      <c r="V178" s="247">
        <v>0</v>
      </c>
      <c r="W178" s="249" t="s">
        <v>431</v>
      </c>
      <c r="X178" s="333" t="s">
        <v>432</v>
      </c>
    </row>
    <row r="179" spans="1:24" s="4" customFormat="1" ht="35.15" customHeight="1" thickBot="1" x14ac:dyDescent="0.4">
      <c r="A179" s="173"/>
      <c r="B179" s="372"/>
      <c r="C179" s="373"/>
      <c r="D179" s="373"/>
      <c r="E179" s="374"/>
      <c r="F179" s="179"/>
      <c r="G179" s="179"/>
      <c r="H179" s="47" t="s">
        <v>12</v>
      </c>
      <c r="I179" s="47" t="s">
        <v>12</v>
      </c>
      <c r="J179" s="47" t="s">
        <v>12</v>
      </c>
      <c r="K179" s="47" t="s">
        <v>12</v>
      </c>
      <c r="L179" s="47" t="s">
        <v>12</v>
      </c>
      <c r="M179" s="47" t="s">
        <v>12</v>
      </c>
      <c r="N179" s="47" t="s">
        <v>12</v>
      </c>
      <c r="O179" s="47" t="s">
        <v>12</v>
      </c>
      <c r="P179" s="137" t="s">
        <v>12</v>
      </c>
      <c r="Q179" s="137"/>
      <c r="R179" s="137"/>
      <c r="S179" s="137"/>
      <c r="T179" s="179"/>
      <c r="U179" s="205"/>
      <c r="V179" s="248"/>
      <c r="W179" s="250"/>
      <c r="X179" s="337"/>
    </row>
    <row r="180" spans="1:24" ht="3" customHeight="1" thickBot="1" x14ac:dyDescent="0.4">
      <c r="A180" s="36"/>
      <c r="B180" s="37"/>
      <c r="C180" s="37"/>
      <c r="D180" s="37"/>
      <c r="E180" s="37"/>
      <c r="F180" s="37"/>
      <c r="G180" s="37"/>
      <c r="H180" s="37"/>
      <c r="I180" s="37"/>
      <c r="J180" s="37"/>
      <c r="K180" s="37"/>
      <c r="L180" s="37"/>
      <c r="M180" s="37"/>
      <c r="N180" s="37"/>
      <c r="O180" s="37"/>
      <c r="P180" s="37"/>
      <c r="Q180" s="37"/>
      <c r="R180" s="37"/>
      <c r="S180" s="37"/>
      <c r="T180" s="101"/>
      <c r="U180" s="37"/>
      <c r="V180" s="55"/>
      <c r="W180" s="37"/>
      <c r="X180" s="37"/>
    </row>
    <row r="181" spans="1:24" s="4" customFormat="1" ht="35.15" customHeight="1" x14ac:dyDescent="0.35">
      <c r="A181" s="318" t="s">
        <v>225</v>
      </c>
      <c r="B181" s="319"/>
      <c r="C181" s="319"/>
      <c r="D181" s="189" t="s">
        <v>226</v>
      </c>
      <c r="E181" s="190"/>
      <c r="F181" s="190"/>
      <c r="G181" s="190"/>
      <c r="H181" s="190"/>
      <c r="I181" s="190"/>
      <c r="J181" s="190"/>
      <c r="K181" s="190"/>
      <c r="L181" s="190"/>
      <c r="M181" s="190"/>
      <c r="N181" s="190"/>
      <c r="O181" s="190"/>
      <c r="P181" s="190"/>
      <c r="Q181" s="190"/>
      <c r="R181" s="190"/>
      <c r="S181" s="190"/>
      <c r="T181" s="190"/>
      <c r="U181" s="190"/>
      <c r="V181" s="190"/>
      <c r="W181" s="190"/>
      <c r="X181" s="191"/>
    </row>
    <row r="182" spans="1:24" s="4" customFormat="1" ht="25" customHeight="1" x14ac:dyDescent="0.35">
      <c r="A182" s="192" t="s">
        <v>4</v>
      </c>
      <c r="B182" s="193"/>
      <c r="C182" s="193"/>
      <c r="D182" s="109" t="s">
        <v>43</v>
      </c>
      <c r="E182" s="187" t="s">
        <v>306</v>
      </c>
      <c r="F182" s="187"/>
      <c r="G182" s="187"/>
      <c r="H182" s="187"/>
      <c r="I182" s="187"/>
      <c r="J182" s="187"/>
      <c r="K182" s="187"/>
      <c r="L182" s="187"/>
      <c r="M182" s="187"/>
      <c r="N182" s="187"/>
      <c r="O182" s="187"/>
      <c r="P182" s="187"/>
      <c r="Q182" s="187"/>
      <c r="R182" s="187"/>
      <c r="S182" s="187"/>
      <c r="T182" s="187"/>
      <c r="U182" s="187"/>
      <c r="V182" s="187"/>
      <c r="W182" s="187"/>
      <c r="X182" s="188"/>
    </row>
    <row r="183" spans="1:24" s="4" customFormat="1" ht="25" customHeight="1" x14ac:dyDescent="0.35">
      <c r="A183" s="192"/>
      <c r="B183" s="193"/>
      <c r="C183" s="193"/>
      <c r="D183" s="109" t="s">
        <v>44</v>
      </c>
      <c r="E183" s="187" t="s">
        <v>191</v>
      </c>
      <c r="F183" s="187"/>
      <c r="G183" s="187"/>
      <c r="H183" s="187"/>
      <c r="I183" s="187"/>
      <c r="J183" s="187"/>
      <c r="K183" s="187"/>
      <c r="L183" s="187"/>
      <c r="M183" s="187"/>
      <c r="N183" s="187"/>
      <c r="O183" s="187"/>
      <c r="P183" s="187"/>
      <c r="Q183" s="187"/>
      <c r="R183" s="187"/>
      <c r="S183" s="187"/>
      <c r="T183" s="187"/>
      <c r="U183" s="187"/>
      <c r="V183" s="187"/>
      <c r="W183" s="187"/>
      <c r="X183" s="188"/>
    </row>
    <row r="184" spans="1:24" s="4" customFormat="1" ht="25" customHeight="1" x14ac:dyDescent="0.35">
      <c r="A184" s="185" t="s">
        <v>5</v>
      </c>
      <c r="B184" s="186"/>
      <c r="C184" s="186"/>
      <c r="D184" s="109" t="s">
        <v>43</v>
      </c>
      <c r="E184" s="237">
        <v>1</v>
      </c>
      <c r="F184" s="187"/>
      <c r="G184" s="187"/>
      <c r="H184" s="187"/>
      <c r="I184" s="187"/>
      <c r="J184" s="187"/>
      <c r="K184" s="187"/>
      <c r="L184" s="187"/>
      <c r="M184" s="187"/>
      <c r="N184" s="187"/>
      <c r="O184" s="187"/>
      <c r="P184" s="187"/>
      <c r="Q184" s="187"/>
      <c r="R184" s="187"/>
      <c r="S184" s="187"/>
      <c r="T184" s="187"/>
      <c r="U184" s="187"/>
      <c r="V184" s="187"/>
      <c r="W184" s="187"/>
      <c r="X184" s="188"/>
    </row>
    <row r="185" spans="1:24" s="4" customFormat="1" ht="25" customHeight="1" x14ac:dyDescent="0.35">
      <c r="A185" s="185"/>
      <c r="B185" s="186"/>
      <c r="C185" s="186"/>
      <c r="D185" s="109" t="s">
        <v>44</v>
      </c>
      <c r="E185" s="237">
        <v>1</v>
      </c>
      <c r="F185" s="187"/>
      <c r="G185" s="187"/>
      <c r="H185" s="187"/>
      <c r="I185" s="187"/>
      <c r="J185" s="187"/>
      <c r="K185" s="187"/>
      <c r="L185" s="187"/>
      <c r="M185" s="187"/>
      <c r="N185" s="187"/>
      <c r="O185" s="187"/>
      <c r="P185" s="187"/>
      <c r="Q185" s="187"/>
      <c r="R185" s="187"/>
      <c r="S185" s="187"/>
      <c r="T185" s="187"/>
      <c r="U185" s="187"/>
      <c r="V185" s="187"/>
      <c r="W185" s="187"/>
      <c r="X185" s="188"/>
    </row>
    <row r="186" spans="1:24" s="4" customFormat="1" ht="25" customHeight="1" x14ac:dyDescent="0.35">
      <c r="A186" s="185" t="s">
        <v>21</v>
      </c>
      <c r="B186" s="186"/>
      <c r="C186" s="186"/>
      <c r="D186" s="225" t="s">
        <v>196</v>
      </c>
      <c r="E186" s="226"/>
      <c r="F186" s="226"/>
      <c r="G186" s="226"/>
      <c r="H186" s="226"/>
      <c r="I186" s="226"/>
      <c r="J186" s="226"/>
      <c r="K186" s="226"/>
      <c r="L186" s="226"/>
      <c r="M186" s="226"/>
      <c r="N186" s="226"/>
      <c r="O186" s="226"/>
      <c r="P186" s="226"/>
      <c r="Q186" s="226"/>
      <c r="R186" s="226"/>
      <c r="S186" s="226"/>
      <c r="T186" s="226"/>
      <c r="U186" s="226"/>
      <c r="V186" s="226"/>
      <c r="W186" s="226"/>
      <c r="X186" s="227"/>
    </row>
    <row r="187" spans="1:24" s="4" customFormat="1" ht="25" customHeight="1" x14ac:dyDescent="0.35">
      <c r="A187" s="185"/>
      <c r="B187" s="186"/>
      <c r="C187" s="186"/>
      <c r="D187" s="225" t="s">
        <v>197</v>
      </c>
      <c r="E187" s="226"/>
      <c r="F187" s="226"/>
      <c r="G187" s="226"/>
      <c r="H187" s="226"/>
      <c r="I187" s="226"/>
      <c r="J187" s="226"/>
      <c r="K187" s="226"/>
      <c r="L187" s="226"/>
      <c r="M187" s="226"/>
      <c r="N187" s="226"/>
      <c r="O187" s="226"/>
      <c r="P187" s="226"/>
      <c r="Q187" s="226"/>
      <c r="R187" s="226"/>
      <c r="S187" s="226"/>
      <c r="T187" s="226"/>
      <c r="U187" s="226"/>
      <c r="V187" s="226"/>
      <c r="W187" s="226"/>
      <c r="X187" s="227"/>
    </row>
    <row r="188" spans="1:24" s="4" customFormat="1" ht="25" customHeight="1" x14ac:dyDescent="0.35">
      <c r="A188" s="185" t="s">
        <v>192</v>
      </c>
      <c r="B188" s="186"/>
      <c r="C188" s="186"/>
      <c r="D188" s="182">
        <f>V193+V200</f>
        <v>6579</v>
      </c>
      <c r="E188" s="183"/>
      <c r="F188" s="183"/>
      <c r="G188" s="183"/>
      <c r="H188" s="183"/>
      <c r="I188" s="183"/>
      <c r="J188" s="183"/>
      <c r="K188" s="183"/>
      <c r="L188" s="183"/>
      <c r="M188" s="183"/>
      <c r="N188" s="183"/>
      <c r="O188" s="183"/>
      <c r="P188" s="183"/>
      <c r="Q188" s="183"/>
      <c r="R188" s="183"/>
      <c r="S188" s="183"/>
      <c r="T188" s="183"/>
      <c r="U188" s="183"/>
      <c r="V188" s="183"/>
      <c r="W188" s="183"/>
      <c r="X188" s="184"/>
    </row>
    <row r="189" spans="1:24" s="4" customFormat="1" ht="25" customHeight="1" x14ac:dyDescent="0.35">
      <c r="A189" s="238" t="s">
        <v>29</v>
      </c>
      <c r="B189" s="239"/>
      <c r="C189" s="239"/>
      <c r="D189" s="296">
        <f>AVERAGE(U193,U200)</f>
        <v>0.8364583333333333</v>
      </c>
      <c r="E189" s="297"/>
      <c r="F189" s="297"/>
      <c r="G189" s="297"/>
      <c r="H189" s="297"/>
      <c r="I189" s="297"/>
      <c r="J189" s="297"/>
      <c r="K189" s="297"/>
      <c r="L189" s="297"/>
      <c r="M189" s="297"/>
      <c r="N189" s="297"/>
      <c r="O189" s="297"/>
      <c r="P189" s="297"/>
      <c r="Q189" s="297"/>
      <c r="R189" s="297"/>
      <c r="S189" s="297"/>
      <c r="T189" s="297"/>
      <c r="U189" s="297"/>
      <c r="V189" s="297"/>
      <c r="W189" s="297"/>
      <c r="X189" s="298"/>
    </row>
    <row r="190" spans="1:24" ht="3" customHeight="1" x14ac:dyDescent="0.35">
      <c r="A190" s="2"/>
      <c r="B190" s="3"/>
      <c r="C190" s="3"/>
      <c r="D190" s="3"/>
      <c r="E190" s="3"/>
      <c r="F190" s="3"/>
      <c r="G190" s="3"/>
      <c r="H190" s="3"/>
      <c r="I190" s="3"/>
      <c r="J190" s="3"/>
      <c r="K190" s="3"/>
      <c r="L190" s="3"/>
      <c r="M190" s="3"/>
      <c r="N190" s="3"/>
      <c r="O190" s="3"/>
      <c r="P190" s="3"/>
      <c r="Q190" s="3"/>
      <c r="R190" s="3"/>
      <c r="S190" s="3"/>
      <c r="T190" s="102"/>
      <c r="U190" s="3"/>
      <c r="V190" s="56"/>
      <c r="W190" s="3"/>
      <c r="X190" s="38"/>
    </row>
    <row r="191" spans="1:24" s="4" customFormat="1" ht="21.75" customHeight="1" x14ac:dyDescent="0.35">
      <c r="A191" s="240" t="s">
        <v>6</v>
      </c>
      <c r="B191" s="228" t="s">
        <v>7</v>
      </c>
      <c r="C191" s="228"/>
      <c r="D191" s="228"/>
      <c r="E191" s="228"/>
      <c r="F191" s="235" t="s">
        <v>8</v>
      </c>
      <c r="G191" s="228" t="s">
        <v>9</v>
      </c>
      <c r="H191" s="228" t="s">
        <v>537</v>
      </c>
      <c r="I191" s="228"/>
      <c r="J191" s="228"/>
      <c r="K191" s="228"/>
      <c r="L191" s="228"/>
      <c r="M191" s="228"/>
      <c r="N191" s="228"/>
      <c r="O191" s="228"/>
      <c r="P191" s="228"/>
      <c r="Q191" s="228"/>
      <c r="R191" s="228"/>
      <c r="S191" s="228"/>
      <c r="T191" s="235" t="s">
        <v>10</v>
      </c>
      <c r="U191" s="235" t="s">
        <v>11</v>
      </c>
      <c r="V191" s="302" t="s">
        <v>192</v>
      </c>
      <c r="W191" s="228" t="s">
        <v>204</v>
      </c>
      <c r="X191" s="230" t="s">
        <v>117</v>
      </c>
    </row>
    <row r="192" spans="1:24" s="4" customFormat="1" ht="16.5" customHeight="1" x14ac:dyDescent="0.35">
      <c r="A192" s="241"/>
      <c r="B192" s="229"/>
      <c r="C192" s="229"/>
      <c r="D192" s="229"/>
      <c r="E192" s="229"/>
      <c r="F192" s="236"/>
      <c r="G192" s="229"/>
      <c r="H192" s="96" t="s">
        <v>12</v>
      </c>
      <c r="I192" s="96" t="s">
        <v>13</v>
      </c>
      <c r="J192" s="96" t="s">
        <v>14</v>
      </c>
      <c r="K192" s="96" t="s">
        <v>15</v>
      </c>
      <c r="L192" s="96" t="s">
        <v>14</v>
      </c>
      <c r="M192" s="96" t="s">
        <v>16</v>
      </c>
      <c r="N192" s="96" t="s">
        <v>16</v>
      </c>
      <c r="O192" s="96" t="s">
        <v>15</v>
      </c>
      <c r="P192" s="96" t="s">
        <v>17</v>
      </c>
      <c r="Q192" s="96" t="s">
        <v>18</v>
      </c>
      <c r="R192" s="96" t="s">
        <v>19</v>
      </c>
      <c r="S192" s="96" t="s">
        <v>20</v>
      </c>
      <c r="T192" s="236"/>
      <c r="U192" s="236"/>
      <c r="V192" s="303"/>
      <c r="W192" s="229"/>
      <c r="X192" s="231"/>
    </row>
    <row r="193" spans="1:24" s="104" customFormat="1" ht="40" customHeight="1" x14ac:dyDescent="0.35">
      <c r="A193" s="105">
        <v>5.0999999999999996</v>
      </c>
      <c r="B193" s="199" t="s">
        <v>306</v>
      </c>
      <c r="C193" s="199"/>
      <c r="D193" s="199"/>
      <c r="E193" s="199"/>
      <c r="F193" s="199"/>
      <c r="G193" s="199"/>
      <c r="H193" s="197"/>
      <c r="I193" s="197"/>
      <c r="J193" s="197"/>
      <c r="K193" s="197"/>
      <c r="L193" s="197"/>
      <c r="M193" s="197"/>
      <c r="N193" s="197"/>
      <c r="O193" s="197"/>
      <c r="P193" s="197"/>
      <c r="Q193" s="197"/>
      <c r="R193" s="197"/>
      <c r="S193" s="197"/>
      <c r="T193" s="197"/>
      <c r="U193" s="106">
        <f>AVERAGE(U194:U198)</f>
        <v>0.93333333333333324</v>
      </c>
      <c r="V193" s="108">
        <f>SUM(V194:V198)</f>
        <v>0</v>
      </c>
      <c r="W193" s="107"/>
      <c r="X193" s="115"/>
    </row>
    <row r="194" spans="1:24" s="4" customFormat="1" ht="35.15" customHeight="1" x14ac:dyDescent="0.35">
      <c r="A194" s="244" t="s">
        <v>231</v>
      </c>
      <c r="B194" s="200" t="s">
        <v>478</v>
      </c>
      <c r="C194" s="201"/>
      <c r="D194" s="201"/>
      <c r="E194" s="202"/>
      <c r="F194" s="212" t="s">
        <v>273</v>
      </c>
      <c r="G194" s="212" t="s">
        <v>269</v>
      </c>
      <c r="H194" s="47" t="s">
        <v>27</v>
      </c>
      <c r="I194" s="45"/>
      <c r="J194" s="45"/>
      <c r="K194" s="45"/>
      <c r="L194" s="45"/>
      <c r="M194" s="45"/>
      <c r="N194" s="45"/>
      <c r="O194" s="45"/>
      <c r="P194" s="45"/>
      <c r="Q194" s="45"/>
      <c r="R194" s="45"/>
      <c r="S194" s="45"/>
      <c r="T194" s="164">
        <v>45330</v>
      </c>
      <c r="U194" s="245">
        <f>COUNTIF(H195:S195, "E") / COUNTA(H194:S194)</f>
        <v>1</v>
      </c>
      <c r="V194" s="247">
        <v>0</v>
      </c>
      <c r="W194" s="249" t="s">
        <v>206</v>
      </c>
      <c r="X194" s="98" t="s">
        <v>252</v>
      </c>
    </row>
    <row r="195" spans="1:24" s="4" customFormat="1" ht="35.15" customHeight="1" x14ac:dyDescent="0.35">
      <c r="A195" s="290"/>
      <c r="B195" s="315"/>
      <c r="C195" s="316"/>
      <c r="D195" s="316"/>
      <c r="E195" s="317"/>
      <c r="F195" s="175"/>
      <c r="G195" s="175"/>
      <c r="H195" s="47" t="s">
        <v>12</v>
      </c>
      <c r="I195" s="45"/>
      <c r="J195" s="45"/>
      <c r="K195" s="45"/>
      <c r="L195" s="45"/>
      <c r="M195" s="45"/>
      <c r="N195" s="45"/>
      <c r="O195" s="45"/>
      <c r="P195" s="45"/>
      <c r="Q195" s="45"/>
      <c r="R195" s="45"/>
      <c r="S195" s="45"/>
      <c r="T195" s="203"/>
      <c r="U195" s="246"/>
      <c r="V195" s="325"/>
      <c r="W195" s="326"/>
      <c r="X195" s="98"/>
    </row>
    <row r="196" spans="1:24" s="4" customFormat="1" ht="35.15" customHeight="1" x14ac:dyDescent="0.35">
      <c r="A196" s="244" t="s">
        <v>475</v>
      </c>
      <c r="B196" s="200" t="s">
        <v>479</v>
      </c>
      <c r="C196" s="201"/>
      <c r="D196" s="201"/>
      <c r="E196" s="202"/>
      <c r="F196" s="212" t="s">
        <v>272</v>
      </c>
      <c r="G196" s="212" t="s">
        <v>269</v>
      </c>
      <c r="H196" s="47" t="s">
        <v>27</v>
      </c>
      <c r="I196" s="45"/>
      <c r="J196" s="45"/>
      <c r="K196" s="45"/>
      <c r="L196" s="45"/>
      <c r="M196" s="45"/>
      <c r="N196" s="45"/>
      <c r="O196" s="45"/>
      <c r="P196" s="45"/>
      <c r="Q196" s="45"/>
      <c r="R196" s="45"/>
      <c r="S196" s="45"/>
      <c r="T196" s="164">
        <v>45330</v>
      </c>
      <c r="U196" s="245">
        <f t="shared" ref="U196" si="39">COUNTIF(H197:S197, "E") / COUNTA(H196:S196)</f>
        <v>1</v>
      </c>
      <c r="V196" s="247">
        <v>0</v>
      </c>
      <c r="W196" s="249" t="s">
        <v>206</v>
      </c>
      <c r="X196" s="98" t="s">
        <v>254</v>
      </c>
    </row>
    <row r="197" spans="1:24" s="4" customFormat="1" ht="35.15" customHeight="1" x14ac:dyDescent="0.35">
      <c r="A197" s="290"/>
      <c r="B197" s="315"/>
      <c r="C197" s="316"/>
      <c r="D197" s="316"/>
      <c r="E197" s="317"/>
      <c r="F197" s="175"/>
      <c r="G197" s="175"/>
      <c r="H197" s="140" t="s">
        <v>12</v>
      </c>
      <c r="I197" s="141"/>
      <c r="J197" s="141"/>
      <c r="K197" s="141"/>
      <c r="L197" s="141"/>
      <c r="M197" s="141"/>
      <c r="N197" s="141"/>
      <c r="O197" s="141"/>
      <c r="P197" s="141"/>
      <c r="Q197" s="141"/>
      <c r="R197" s="141"/>
      <c r="S197" s="141"/>
      <c r="T197" s="203"/>
      <c r="U197" s="246"/>
      <c r="V197" s="325"/>
      <c r="W197" s="326"/>
      <c r="X197" s="144"/>
    </row>
    <row r="198" spans="1:24" s="4" customFormat="1" ht="35.15" customHeight="1" x14ac:dyDescent="0.35">
      <c r="A198" s="244" t="s">
        <v>476</v>
      </c>
      <c r="B198" s="338" t="s">
        <v>398</v>
      </c>
      <c r="C198" s="339"/>
      <c r="D198" s="339"/>
      <c r="E198" s="340"/>
      <c r="F198" s="212" t="s">
        <v>273</v>
      </c>
      <c r="G198" s="212" t="s">
        <v>269</v>
      </c>
      <c r="H198" s="143"/>
      <c r="I198" s="91" t="s">
        <v>27</v>
      </c>
      <c r="J198" s="91" t="s">
        <v>27</v>
      </c>
      <c r="K198" s="91" t="s">
        <v>27</v>
      </c>
      <c r="L198" s="91" t="s">
        <v>27</v>
      </c>
      <c r="M198" s="91" t="s">
        <v>27</v>
      </c>
      <c r="N198" s="91" t="s">
        <v>27</v>
      </c>
      <c r="O198" s="91" t="s">
        <v>27</v>
      </c>
      <c r="P198" s="91" t="s">
        <v>27</v>
      </c>
      <c r="Q198" s="91" t="s">
        <v>27</v>
      </c>
      <c r="R198" s="91" t="s">
        <v>27</v>
      </c>
      <c r="S198" s="141"/>
      <c r="T198" s="164" t="s">
        <v>361</v>
      </c>
      <c r="U198" s="245">
        <f t="shared" ref="U198" si="40">COUNTIF(H199:S199, "E") / COUNTA(H198:S198)</f>
        <v>0.8</v>
      </c>
      <c r="V198" s="247">
        <v>0</v>
      </c>
      <c r="W198" s="249" t="s">
        <v>382</v>
      </c>
      <c r="X198" s="144"/>
    </row>
    <row r="199" spans="1:24" s="4" customFormat="1" ht="35.15" customHeight="1" x14ac:dyDescent="0.35">
      <c r="A199" s="304"/>
      <c r="B199" s="355"/>
      <c r="C199" s="356"/>
      <c r="D199" s="356"/>
      <c r="E199" s="357"/>
      <c r="F199" s="213"/>
      <c r="G199" s="213"/>
      <c r="H199" s="138"/>
      <c r="I199" s="91" t="s">
        <v>12</v>
      </c>
      <c r="J199" s="91" t="s">
        <v>12</v>
      </c>
      <c r="K199" s="91" t="s">
        <v>12</v>
      </c>
      <c r="L199" s="91" t="s">
        <v>12</v>
      </c>
      <c r="M199" s="91" t="s">
        <v>12</v>
      </c>
      <c r="N199" s="91" t="s">
        <v>12</v>
      </c>
      <c r="O199" s="91" t="s">
        <v>12</v>
      </c>
      <c r="P199" s="138" t="s">
        <v>12</v>
      </c>
      <c r="Q199" s="138"/>
      <c r="R199" s="138"/>
      <c r="S199" s="138"/>
      <c r="T199" s="346"/>
      <c r="U199" s="246"/>
      <c r="V199" s="347"/>
      <c r="W199" s="348"/>
      <c r="X199" s="99" t="s">
        <v>434</v>
      </c>
    </row>
    <row r="200" spans="1:24" s="104" customFormat="1" ht="40" customHeight="1" x14ac:dyDescent="0.35">
      <c r="A200" s="105">
        <v>5.2</v>
      </c>
      <c r="B200" s="199" t="s">
        <v>191</v>
      </c>
      <c r="C200" s="199"/>
      <c r="D200" s="199"/>
      <c r="E200" s="199"/>
      <c r="F200" s="199"/>
      <c r="G200" s="199"/>
      <c r="H200" s="197"/>
      <c r="I200" s="197"/>
      <c r="J200" s="197"/>
      <c r="K200" s="197"/>
      <c r="L200" s="197"/>
      <c r="M200" s="197"/>
      <c r="N200" s="197"/>
      <c r="O200" s="197"/>
      <c r="P200" s="197"/>
      <c r="Q200" s="197"/>
      <c r="R200" s="197"/>
      <c r="S200" s="197"/>
      <c r="T200" s="197"/>
      <c r="U200" s="106">
        <f>AVERAGE(U201:U215)</f>
        <v>0.73958333333333326</v>
      </c>
      <c r="V200" s="108">
        <f>SUM(V201:V215)</f>
        <v>6579</v>
      </c>
      <c r="W200" s="107"/>
      <c r="X200" s="115"/>
    </row>
    <row r="201" spans="1:24" s="4" customFormat="1" ht="35.15" customHeight="1" x14ac:dyDescent="0.35">
      <c r="A201" s="244" t="s">
        <v>232</v>
      </c>
      <c r="B201" s="206" t="s">
        <v>71</v>
      </c>
      <c r="C201" s="207"/>
      <c r="D201" s="207"/>
      <c r="E201" s="208"/>
      <c r="F201" s="212" t="s">
        <v>273</v>
      </c>
      <c r="G201" s="212" t="s">
        <v>269</v>
      </c>
      <c r="H201" s="45"/>
      <c r="I201" s="47" t="s">
        <v>27</v>
      </c>
      <c r="J201" s="137"/>
      <c r="K201" s="47" t="s">
        <v>27</v>
      </c>
      <c r="L201" s="47" t="s">
        <v>27</v>
      </c>
      <c r="M201" s="45"/>
      <c r="N201" s="45"/>
      <c r="O201" s="45"/>
      <c r="P201" s="45"/>
      <c r="Q201" s="47" t="s">
        <v>27</v>
      </c>
      <c r="R201" s="45"/>
      <c r="S201" s="45"/>
      <c r="T201" s="164">
        <v>45603</v>
      </c>
      <c r="U201" s="204">
        <f>COUNTIF(H202:S202, "E") / COUNTA(H201:S201)</f>
        <v>0.75</v>
      </c>
      <c r="V201" s="247">
        <v>0</v>
      </c>
      <c r="W201" s="249" t="s">
        <v>382</v>
      </c>
      <c r="X201" s="98" t="s">
        <v>383</v>
      </c>
    </row>
    <row r="202" spans="1:24" s="4" customFormat="1" ht="35.15" customHeight="1" x14ac:dyDescent="0.35">
      <c r="A202" s="290"/>
      <c r="B202" s="291"/>
      <c r="C202" s="292"/>
      <c r="D202" s="292"/>
      <c r="E202" s="293"/>
      <c r="F202" s="175"/>
      <c r="G202" s="175"/>
      <c r="H202" s="45"/>
      <c r="I202" s="47" t="s">
        <v>12</v>
      </c>
      <c r="J202" s="137"/>
      <c r="K202" s="47" t="s">
        <v>12</v>
      </c>
      <c r="L202" s="47" t="s">
        <v>12</v>
      </c>
      <c r="M202" s="45"/>
      <c r="N202" s="45"/>
      <c r="O202" s="45"/>
      <c r="P202" s="45"/>
      <c r="Q202" s="143"/>
      <c r="R202" s="45"/>
      <c r="S202" s="45"/>
      <c r="T202" s="203"/>
      <c r="U202" s="205"/>
      <c r="V202" s="325"/>
      <c r="W202" s="326"/>
      <c r="X202" s="98"/>
    </row>
    <row r="203" spans="1:24" s="4" customFormat="1" ht="35.15" customHeight="1" x14ac:dyDescent="0.35">
      <c r="A203" s="244" t="s">
        <v>470</v>
      </c>
      <c r="B203" s="206" t="s">
        <v>480</v>
      </c>
      <c r="C203" s="207"/>
      <c r="D203" s="207"/>
      <c r="E203" s="208"/>
      <c r="F203" s="212" t="s">
        <v>273</v>
      </c>
      <c r="G203" s="212" t="s">
        <v>269</v>
      </c>
      <c r="H203" s="137"/>
      <c r="I203" s="137"/>
      <c r="J203" s="137"/>
      <c r="K203" s="45"/>
      <c r="L203" s="47" t="s">
        <v>27</v>
      </c>
      <c r="M203" s="45"/>
      <c r="N203" s="45"/>
      <c r="O203" s="47" t="s">
        <v>27</v>
      </c>
      <c r="P203" s="45"/>
      <c r="Q203" s="91" t="s">
        <v>27</v>
      </c>
      <c r="R203" s="47" t="s">
        <v>27</v>
      </c>
      <c r="S203" s="137"/>
      <c r="T203" s="164" t="s">
        <v>361</v>
      </c>
      <c r="U203" s="204">
        <f t="shared" ref="U203" si="41">COUNTIF(H204:S204, "E") / COUNTA(H203:S203)</f>
        <v>0.5</v>
      </c>
      <c r="V203" s="247">
        <v>0</v>
      </c>
      <c r="W203" s="249" t="s">
        <v>465</v>
      </c>
      <c r="X203" s="98" t="s">
        <v>466</v>
      </c>
    </row>
    <row r="204" spans="1:24" s="4" customFormat="1" ht="35.15" customHeight="1" x14ac:dyDescent="0.35">
      <c r="A204" s="290"/>
      <c r="B204" s="291"/>
      <c r="C204" s="292"/>
      <c r="D204" s="292"/>
      <c r="E204" s="293"/>
      <c r="F204" s="175"/>
      <c r="G204" s="175"/>
      <c r="H204" s="137"/>
      <c r="I204" s="137"/>
      <c r="J204" s="137"/>
      <c r="K204" s="45"/>
      <c r="L204" s="47" t="s">
        <v>12</v>
      </c>
      <c r="M204" s="45"/>
      <c r="N204" s="45"/>
      <c r="O204" s="47" t="s">
        <v>12</v>
      </c>
      <c r="P204" s="45"/>
      <c r="Q204" s="143"/>
      <c r="R204" s="137"/>
      <c r="S204" s="137"/>
      <c r="T204" s="203"/>
      <c r="U204" s="205"/>
      <c r="V204" s="325"/>
      <c r="W204" s="326"/>
      <c r="X204" s="98"/>
    </row>
    <row r="205" spans="1:24" s="4" customFormat="1" ht="35.15" customHeight="1" x14ac:dyDescent="0.35">
      <c r="A205" s="244" t="s">
        <v>472</v>
      </c>
      <c r="B205" s="206" t="s">
        <v>484</v>
      </c>
      <c r="C205" s="207"/>
      <c r="D205" s="207"/>
      <c r="E205" s="208"/>
      <c r="F205" s="212" t="s">
        <v>486</v>
      </c>
      <c r="G205" s="212" t="s">
        <v>487</v>
      </c>
      <c r="H205" s="47" t="s">
        <v>27</v>
      </c>
      <c r="I205" s="44"/>
      <c r="J205" s="137"/>
      <c r="K205" s="137"/>
      <c r="L205" s="44"/>
      <c r="M205" s="44"/>
      <c r="N205" s="47" t="s">
        <v>27</v>
      </c>
      <c r="O205" s="44"/>
      <c r="P205" s="44"/>
      <c r="Q205" s="47" t="s">
        <v>27</v>
      </c>
      <c r="R205" s="44"/>
      <c r="S205" s="44"/>
      <c r="T205" s="305">
        <v>45610</v>
      </c>
      <c r="U205" s="204">
        <f t="shared" ref="U205" si="42">COUNTIF(H206:S206, "E") / COUNTA(H205:S205)</f>
        <v>0.66666666666666663</v>
      </c>
      <c r="V205" s="247">
        <v>4356</v>
      </c>
      <c r="W205" s="249" t="s">
        <v>206</v>
      </c>
      <c r="X205" s="98" t="s">
        <v>534</v>
      </c>
    </row>
    <row r="206" spans="1:24" s="4" customFormat="1" ht="35.15" customHeight="1" x14ac:dyDescent="0.35">
      <c r="A206" s="290"/>
      <c r="B206" s="291"/>
      <c r="C206" s="292"/>
      <c r="D206" s="292"/>
      <c r="E206" s="293"/>
      <c r="F206" s="175"/>
      <c r="G206" s="175"/>
      <c r="H206" s="47" t="s">
        <v>12</v>
      </c>
      <c r="I206" s="44"/>
      <c r="J206" s="137"/>
      <c r="K206" s="137"/>
      <c r="L206" s="44"/>
      <c r="M206" s="44"/>
      <c r="N206" s="47" t="s">
        <v>12</v>
      </c>
      <c r="O206" s="44"/>
      <c r="P206" s="44"/>
      <c r="Q206" s="137"/>
      <c r="R206" s="44"/>
      <c r="S206" s="44"/>
      <c r="T206" s="332"/>
      <c r="U206" s="205"/>
      <c r="V206" s="325"/>
      <c r="W206" s="326"/>
      <c r="X206" s="98"/>
    </row>
    <row r="207" spans="1:24" s="4" customFormat="1" ht="35.15" customHeight="1" x14ac:dyDescent="0.35">
      <c r="A207" s="244" t="s">
        <v>473</v>
      </c>
      <c r="B207" s="366" t="s">
        <v>562</v>
      </c>
      <c r="C207" s="367"/>
      <c r="D207" s="367"/>
      <c r="E207" s="368"/>
      <c r="F207" s="212" t="s">
        <v>273</v>
      </c>
      <c r="G207" s="212" t="s">
        <v>269</v>
      </c>
      <c r="H207" s="137"/>
      <c r="I207" s="137"/>
      <c r="J207" s="137"/>
      <c r="K207" s="137"/>
      <c r="L207" s="47" t="s">
        <v>27</v>
      </c>
      <c r="M207" s="137"/>
      <c r="N207" s="137"/>
      <c r="O207" s="137"/>
      <c r="P207" s="137"/>
      <c r="Q207" s="137"/>
      <c r="R207" s="137"/>
      <c r="S207" s="137"/>
      <c r="T207" s="242" t="s">
        <v>361</v>
      </c>
      <c r="U207" s="204">
        <f t="shared" ref="U207" si="43">COUNTIF(H208:S208, "E") / COUNTA(H207:S207)</f>
        <v>1</v>
      </c>
      <c r="V207" s="247">
        <v>2223</v>
      </c>
      <c r="W207" s="249" t="s">
        <v>206</v>
      </c>
      <c r="X207" s="98" t="s">
        <v>535</v>
      </c>
    </row>
    <row r="208" spans="1:24" s="4" customFormat="1" ht="35.15" customHeight="1" x14ac:dyDescent="0.35">
      <c r="A208" s="290"/>
      <c r="B208" s="369"/>
      <c r="C208" s="370"/>
      <c r="D208" s="370"/>
      <c r="E208" s="371"/>
      <c r="F208" s="175"/>
      <c r="G208" s="175"/>
      <c r="H208" s="137"/>
      <c r="I208" s="137"/>
      <c r="J208" s="137"/>
      <c r="K208" s="137"/>
      <c r="L208" s="47" t="s">
        <v>12</v>
      </c>
      <c r="M208" s="137"/>
      <c r="N208" s="137"/>
      <c r="O208" s="137"/>
      <c r="P208" s="137"/>
      <c r="Q208" s="137"/>
      <c r="R208" s="137"/>
      <c r="S208" s="137"/>
      <c r="T208" s="243"/>
      <c r="U208" s="205"/>
      <c r="V208" s="325"/>
      <c r="W208" s="326"/>
      <c r="X208" s="98"/>
    </row>
    <row r="209" spans="1:24" s="4" customFormat="1" ht="35.15" customHeight="1" x14ac:dyDescent="0.35">
      <c r="A209" s="244" t="s">
        <v>471</v>
      </c>
      <c r="B209" s="206" t="s">
        <v>481</v>
      </c>
      <c r="C209" s="207"/>
      <c r="D209" s="207"/>
      <c r="E209" s="208"/>
      <c r="F209" s="212" t="s">
        <v>273</v>
      </c>
      <c r="G209" s="212" t="s">
        <v>269</v>
      </c>
      <c r="H209" s="47" t="s">
        <v>27</v>
      </c>
      <c r="I209" s="47" t="s">
        <v>27</v>
      </c>
      <c r="J209" s="47" t="s">
        <v>27</v>
      </c>
      <c r="K209" s="47" t="s">
        <v>27</v>
      </c>
      <c r="L209" s="47" t="s">
        <v>27</v>
      </c>
      <c r="M209" s="47" t="s">
        <v>27</v>
      </c>
      <c r="N209" s="47" t="s">
        <v>27</v>
      </c>
      <c r="O209" s="47" t="s">
        <v>27</v>
      </c>
      <c r="P209" s="47" t="s">
        <v>27</v>
      </c>
      <c r="Q209" s="47" t="s">
        <v>27</v>
      </c>
      <c r="R209" s="47" t="s">
        <v>27</v>
      </c>
      <c r="S209" s="47" t="s">
        <v>27</v>
      </c>
      <c r="T209" s="164" t="s">
        <v>361</v>
      </c>
      <c r="U209" s="204">
        <f t="shared" ref="U209" si="44">COUNTIF(H210:S210, "E") / COUNTA(H209:S209)</f>
        <v>0.75</v>
      </c>
      <c r="V209" s="247">
        <v>0</v>
      </c>
      <c r="W209" s="249" t="s">
        <v>206</v>
      </c>
      <c r="X209" s="98" t="s">
        <v>467</v>
      </c>
    </row>
    <row r="210" spans="1:24" s="4" customFormat="1" ht="35.15" customHeight="1" x14ac:dyDescent="0.35">
      <c r="A210" s="290"/>
      <c r="B210" s="291"/>
      <c r="C210" s="292"/>
      <c r="D210" s="292"/>
      <c r="E210" s="293"/>
      <c r="F210" s="175"/>
      <c r="G210" s="175"/>
      <c r="H210" s="47" t="s">
        <v>12</v>
      </c>
      <c r="I210" s="47" t="s">
        <v>12</v>
      </c>
      <c r="J210" s="47" t="s">
        <v>12</v>
      </c>
      <c r="K210" s="47" t="s">
        <v>12</v>
      </c>
      <c r="L210" s="47" t="s">
        <v>12</v>
      </c>
      <c r="M210" s="47" t="s">
        <v>12</v>
      </c>
      <c r="N210" s="47" t="s">
        <v>12</v>
      </c>
      <c r="O210" s="47" t="s">
        <v>12</v>
      </c>
      <c r="P210" s="137" t="s">
        <v>12</v>
      </c>
      <c r="Q210" s="137"/>
      <c r="R210" s="137"/>
      <c r="S210" s="137"/>
      <c r="T210" s="203"/>
      <c r="U210" s="205"/>
      <c r="V210" s="325"/>
      <c r="W210" s="326"/>
      <c r="X210" s="98"/>
    </row>
    <row r="211" spans="1:24" s="4" customFormat="1" ht="35.15" customHeight="1" x14ac:dyDescent="0.35">
      <c r="A211" s="244" t="s">
        <v>474</v>
      </c>
      <c r="B211" s="349" t="s">
        <v>554</v>
      </c>
      <c r="C211" s="350"/>
      <c r="D211" s="350"/>
      <c r="E211" s="351"/>
      <c r="F211" s="212" t="s">
        <v>273</v>
      </c>
      <c r="G211" s="212" t="s">
        <v>269</v>
      </c>
      <c r="H211" s="47" t="s">
        <v>27</v>
      </c>
      <c r="I211" s="47" t="s">
        <v>27</v>
      </c>
      <c r="J211" s="47" t="s">
        <v>27</v>
      </c>
      <c r="K211" s="47" t="s">
        <v>27</v>
      </c>
      <c r="L211" s="47" t="s">
        <v>27</v>
      </c>
      <c r="M211" s="47" t="s">
        <v>27</v>
      </c>
      <c r="N211" s="47" t="s">
        <v>27</v>
      </c>
      <c r="O211" s="47" t="s">
        <v>27</v>
      </c>
      <c r="P211" s="47" t="s">
        <v>27</v>
      </c>
      <c r="Q211" s="47" t="s">
        <v>27</v>
      </c>
      <c r="R211" s="47" t="s">
        <v>27</v>
      </c>
      <c r="S211" s="47" t="s">
        <v>27</v>
      </c>
      <c r="T211" s="164" t="s">
        <v>361</v>
      </c>
      <c r="U211" s="204">
        <f t="shared" ref="U211" si="45">COUNTIF(H212:S212, "E") / COUNTA(H211:S211)</f>
        <v>0.75</v>
      </c>
      <c r="V211" s="247">
        <v>0</v>
      </c>
      <c r="W211" s="249" t="s">
        <v>206</v>
      </c>
      <c r="X211" s="98" t="s">
        <v>468</v>
      </c>
    </row>
    <row r="212" spans="1:24" s="4" customFormat="1" ht="35.15" customHeight="1" x14ac:dyDescent="0.35">
      <c r="A212" s="290"/>
      <c r="B212" s="352"/>
      <c r="C212" s="353"/>
      <c r="D212" s="353"/>
      <c r="E212" s="354"/>
      <c r="F212" s="175"/>
      <c r="G212" s="175"/>
      <c r="H212" s="47" t="s">
        <v>12</v>
      </c>
      <c r="I212" s="47" t="s">
        <v>12</v>
      </c>
      <c r="J212" s="47" t="s">
        <v>12</v>
      </c>
      <c r="K212" s="47" t="s">
        <v>12</v>
      </c>
      <c r="L212" s="47" t="s">
        <v>12</v>
      </c>
      <c r="M212" s="47" t="s">
        <v>12</v>
      </c>
      <c r="N212" s="47" t="s">
        <v>12</v>
      </c>
      <c r="O212" s="47" t="s">
        <v>12</v>
      </c>
      <c r="P212" s="137" t="s">
        <v>12</v>
      </c>
      <c r="Q212" s="137"/>
      <c r="R212" s="137"/>
      <c r="S212" s="137"/>
      <c r="T212" s="203"/>
      <c r="U212" s="205"/>
      <c r="V212" s="325"/>
      <c r="W212" s="326"/>
      <c r="X212" s="98"/>
    </row>
    <row r="213" spans="1:24" s="4" customFormat="1" ht="35.15" customHeight="1" x14ac:dyDescent="0.35">
      <c r="A213" s="244" t="s">
        <v>482</v>
      </c>
      <c r="B213" s="206" t="s">
        <v>483</v>
      </c>
      <c r="C213" s="207"/>
      <c r="D213" s="207"/>
      <c r="E213" s="208"/>
      <c r="F213" s="212" t="s">
        <v>273</v>
      </c>
      <c r="G213" s="212" t="s">
        <v>269</v>
      </c>
      <c r="H213" s="47" t="s">
        <v>27</v>
      </c>
      <c r="I213" s="47" t="s">
        <v>27</v>
      </c>
      <c r="J213" s="47" t="s">
        <v>27</v>
      </c>
      <c r="K213" s="47" t="s">
        <v>27</v>
      </c>
      <c r="L213" s="47" t="s">
        <v>27</v>
      </c>
      <c r="M213" s="47" t="s">
        <v>27</v>
      </c>
      <c r="N213" s="47" t="s">
        <v>27</v>
      </c>
      <c r="O213" s="47" t="s">
        <v>27</v>
      </c>
      <c r="P213" s="47" t="s">
        <v>27</v>
      </c>
      <c r="Q213" s="47" t="s">
        <v>27</v>
      </c>
      <c r="R213" s="47" t="s">
        <v>27</v>
      </c>
      <c r="S213" s="47" t="s">
        <v>27</v>
      </c>
      <c r="T213" s="164" t="s">
        <v>361</v>
      </c>
      <c r="U213" s="204">
        <f t="shared" ref="U213" si="46">COUNTIF(H214:S214, "E") / COUNTA(H213:S213)</f>
        <v>0.75</v>
      </c>
      <c r="V213" s="247">
        <v>0</v>
      </c>
      <c r="W213" s="249" t="s">
        <v>206</v>
      </c>
      <c r="X213" s="98" t="s">
        <v>536</v>
      </c>
    </row>
    <row r="214" spans="1:24" s="4" customFormat="1" ht="35.15" customHeight="1" x14ac:dyDescent="0.35">
      <c r="A214" s="290"/>
      <c r="B214" s="291"/>
      <c r="C214" s="292"/>
      <c r="D214" s="292"/>
      <c r="E214" s="293"/>
      <c r="F214" s="175"/>
      <c r="G214" s="175"/>
      <c r="H214" s="47" t="s">
        <v>12</v>
      </c>
      <c r="I214" s="47" t="s">
        <v>12</v>
      </c>
      <c r="J214" s="47" t="s">
        <v>12</v>
      </c>
      <c r="K214" s="47" t="s">
        <v>12</v>
      </c>
      <c r="L214" s="47" t="s">
        <v>12</v>
      </c>
      <c r="M214" s="47" t="s">
        <v>12</v>
      </c>
      <c r="N214" s="47" t="s">
        <v>12</v>
      </c>
      <c r="O214" s="47" t="s">
        <v>12</v>
      </c>
      <c r="P214" s="137" t="s">
        <v>12</v>
      </c>
      <c r="Q214" s="137"/>
      <c r="R214" s="137"/>
      <c r="S214" s="137"/>
      <c r="T214" s="203"/>
      <c r="U214" s="205"/>
      <c r="V214" s="325"/>
      <c r="W214" s="326"/>
      <c r="X214" s="144"/>
    </row>
    <row r="215" spans="1:24" s="4" customFormat="1" ht="35.15" customHeight="1" x14ac:dyDescent="0.35">
      <c r="A215" s="244" t="s">
        <v>485</v>
      </c>
      <c r="B215" s="206" t="s">
        <v>174</v>
      </c>
      <c r="C215" s="207"/>
      <c r="D215" s="207"/>
      <c r="E215" s="208"/>
      <c r="F215" s="212" t="s">
        <v>273</v>
      </c>
      <c r="G215" s="212" t="s">
        <v>269</v>
      </c>
      <c r="H215" s="47" t="s">
        <v>27</v>
      </c>
      <c r="I215" s="47" t="s">
        <v>27</v>
      </c>
      <c r="J215" s="47" t="s">
        <v>27</v>
      </c>
      <c r="K215" s="47" t="s">
        <v>27</v>
      </c>
      <c r="L215" s="47" t="s">
        <v>27</v>
      </c>
      <c r="M215" s="47" t="s">
        <v>27</v>
      </c>
      <c r="N215" s="47" t="s">
        <v>27</v>
      </c>
      <c r="O215" s="47" t="s">
        <v>27</v>
      </c>
      <c r="P215" s="47" t="s">
        <v>27</v>
      </c>
      <c r="Q215" s="47" t="s">
        <v>27</v>
      </c>
      <c r="R215" s="47" t="s">
        <v>27</v>
      </c>
      <c r="S215" s="47" t="s">
        <v>27</v>
      </c>
      <c r="T215" s="164" t="s">
        <v>361</v>
      </c>
      <c r="U215" s="204">
        <f>COUNTIF(H216:S216, "E") / COUNTA(H215:S215)</f>
        <v>0.75</v>
      </c>
      <c r="V215" s="247">
        <v>0</v>
      </c>
      <c r="W215" s="249" t="s">
        <v>206</v>
      </c>
      <c r="X215" s="144"/>
    </row>
    <row r="216" spans="1:24" s="4" customFormat="1" ht="35.15" customHeight="1" thickBot="1" x14ac:dyDescent="0.4">
      <c r="A216" s="173"/>
      <c r="B216" s="372"/>
      <c r="C216" s="373"/>
      <c r="D216" s="373"/>
      <c r="E216" s="374"/>
      <c r="F216" s="179"/>
      <c r="G216" s="179"/>
      <c r="H216" s="47" t="s">
        <v>12</v>
      </c>
      <c r="I216" s="47" t="s">
        <v>12</v>
      </c>
      <c r="J216" s="47" t="s">
        <v>12</v>
      </c>
      <c r="K216" s="47" t="s">
        <v>12</v>
      </c>
      <c r="L216" s="47" t="s">
        <v>12</v>
      </c>
      <c r="M216" s="47" t="s">
        <v>12</v>
      </c>
      <c r="N216" s="47" t="s">
        <v>12</v>
      </c>
      <c r="O216" s="47" t="s">
        <v>12</v>
      </c>
      <c r="P216" s="137" t="s">
        <v>12</v>
      </c>
      <c r="Q216" s="137"/>
      <c r="R216" s="137"/>
      <c r="S216" s="137"/>
      <c r="T216" s="165"/>
      <c r="U216" s="205"/>
      <c r="V216" s="248"/>
      <c r="W216" s="250"/>
      <c r="X216" s="50" t="s">
        <v>469</v>
      </c>
    </row>
    <row r="217" spans="1:24" ht="3" customHeight="1" thickBot="1" x14ac:dyDescent="0.4">
      <c r="A217" s="36"/>
      <c r="B217" s="37"/>
      <c r="C217" s="37"/>
      <c r="D217" s="37"/>
      <c r="E217" s="37"/>
      <c r="F217" s="37"/>
      <c r="G217" s="37"/>
      <c r="H217" s="37"/>
      <c r="I217" s="37"/>
      <c r="J217" s="37"/>
      <c r="K217" s="37"/>
      <c r="L217" s="37"/>
      <c r="M217" s="37"/>
      <c r="N217" s="37"/>
      <c r="O217" s="37"/>
      <c r="P217" s="37"/>
      <c r="Q217" s="37"/>
      <c r="R217" s="37"/>
      <c r="S217" s="37"/>
      <c r="T217" s="101"/>
      <c r="U217" s="37"/>
      <c r="V217" s="55"/>
      <c r="W217" s="37"/>
      <c r="X217" s="37"/>
    </row>
    <row r="218" spans="1:24" s="4" customFormat="1" ht="25" customHeight="1" x14ac:dyDescent="0.35">
      <c r="A218" s="214" t="s">
        <v>227</v>
      </c>
      <c r="B218" s="215"/>
      <c r="C218" s="215"/>
      <c r="D218" s="189" t="s">
        <v>229</v>
      </c>
      <c r="E218" s="190"/>
      <c r="F218" s="190"/>
      <c r="G218" s="190"/>
      <c r="H218" s="190"/>
      <c r="I218" s="190"/>
      <c r="J218" s="190"/>
      <c r="K218" s="190"/>
      <c r="L218" s="190"/>
      <c r="M218" s="190"/>
      <c r="N218" s="190"/>
      <c r="O218" s="190"/>
      <c r="P218" s="190"/>
      <c r="Q218" s="190"/>
      <c r="R218" s="190"/>
      <c r="S218" s="190"/>
      <c r="T218" s="190"/>
      <c r="U218" s="190"/>
      <c r="V218" s="190"/>
      <c r="W218" s="190"/>
      <c r="X218" s="191"/>
    </row>
    <row r="219" spans="1:24" s="4" customFormat="1" ht="25" customHeight="1" x14ac:dyDescent="0.35">
      <c r="A219" s="192" t="s">
        <v>4</v>
      </c>
      <c r="B219" s="193"/>
      <c r="C219" s="193"/>
      <c r="D219" s="109" t="s">
        <v>43</v>
      </c>
      <c r="E219" s="187" t="s">
        <v>166</v>
      </c>
      <c r="F219" s="187"/>
      <c r="G219" s="187"/>
      <c r="H219" s="187"/>
      <c r="I219" s="187"/>
      <c r="J219" s="187"/>
      <c r="K219" s="187"/>
      <c r="L219" s="187"/>
      <c r="M219" s="187"/>
      <c r="N219" s="187"/>
      <c r="O219" s="187"/>
      <c r="P219" s="187"/>
      <c r="Q219" s="187"/>
      <c r="R219" s="187"/>
      <c r="S219" s="187"/>
      <c r="T219" s="187"/>
      <c r="U219" s="187"/>
      <c r="V219" s="187"/>
      <c r="W219" s="187"/>
      <c r="X219" s="188"/>
    </row>
    <row r="220" spans="1:24" s="4" customFormat="1" ht="25" customHeight="1" x14ac:dyDescent="0.35">
      <c r="A220" s="192"/>
      <c r="B220" s="193"/>
      <c r="C220" s="193"/>
      <c r="D220" s="109" t="s">
        <v>44</v>
      </c>
      <c r="E220" s="187" t="s">
        <v>190</v>
      </c>
      <c r="F220" s="187"/>
      <c r="G220" s="187"/>
      <c r="H220" s="187"/>
      <c r="I220" s="187"/>
      <c r="J220" s="187"/>
      <c r="K220" s="187"/>
      <c r="L220" s="187"/>
      <c r="M220" s="187"/>
      <c r="N220" s="187"/>
      <c r="O220" s="187"/>
      <c r="P220" s="187"/>
      <c r="Q220" s="187"/>
      <c r="R220" s="187"/>
      <c r="S220" s="187"/>
      <c r="T220" s="187"/>
      <c r="U220" s="187"/>
      <c r="V220" s="187"/>
      <c r="W220" s="187"/>
      <c r="X220" s="188"/>
    </row>
    <row r="221" spans="1:24" s="4" customFormat="1" ht="25" customHeight="1" x14ac:dyDescent="0.35">
      <c r="A221" s="185" t="s">
        <v>5</v>
      </c>
      <c r="B221" s="186"/>
      <c r="C221" s="186"/>
      <c r="D221" s="109" t="s">
        <v>43</v>
      </c>
      <c r="E221" s="237">
        <v>1</v>
      </c>
      <c r="F221" s="187"/>
      <c r="G221" s="187"/>
      <c r="H221" s="187"/>
      <c r="I221" s="187"/>
      <c r="J221" s="187"/>
      <c r="K221" s="187"/>
      <c r="L221" s="187"/>
      <c r="M221" s="187"/>
      <c r="N221" s="187"/>
      <c r="O221" s="187"/>
      <c r="P221" s="187"/>
      <c r="Q221" s="187"/>
      <c r="R221" s="187"/>
      <c r="S221" s="187"/>
      <c r="T221" s="187"/>
      <c r="U221" s="187"/>
      <c r="V221" s="187"/>
      <c r="W221" s="187"/>
      <c r="X221" s="188"/>
    </row>
    <row r="222" spans="1:24" s="4" customFormat="1" ht="25" customHeight="1" x14ac:dyDescent="0.35">
      <c r="A222" s="185"/>
      <c r="B222" s="186"/>
      <c r="C222" s="186"/>
      <c r="D222" s="109" t="s">
        <v>44</v>
      </c>
      <c r="E222" s="237">
        <v>1</v>
      </c>
      <c r="F222" s="187"/>
      <c r="G222" s="187"/>
      <c r="H222" s="187"/>
      <c r="I222" s="187"/>
      <c r="J222" s="187"/>
      <c r="K222" s="187"/>
      <c r="L222" s="187"/>
      <c r="M222" s="187"/>
      <c r="N222" s="187"/>
      <c r="O222" s="187"/>
      <c r="P222" s="187"/>
      <c r="Q222" s="187"/>
      <c r="R222" s="187"/>
      <c r="S222" s="187"/>
      <c r="T222" s="187"/>
      <c r="U222" s="187"/>
      <c r="V222" s="187"/>
      <c r="W222" s="187"/>
      <c r="X222" s="188"/>
    </row>
    <row r="223" spans="1:24" s="4" customFormat="1" ht="25" customHeight="1" x14ac:dyDescent="0.35">
      <c r="A223" s="185" t="s">
        <v>21</v>
      </c>
      <c r="B223" s="186"/>
      <c r="C223" s="186"/>
      <c r="D223" s="225" t="s">
        <v>196</v>
      </c>
      <c r="E223" s="226"/>
      <c r="F223" s="226"/>
      <c r="G223" s="226"/>
      <c r="H223" s="226"/>
      <c r="I223" s="226"/>
      <c r="J223" s="226"/>
      <c r="K223" s="226"/>
      <c r="L223" s="226"/>
      <c r="M223" s="226"/>
      <c r="N223" s="226"/>
      <c r="O223" s="226"/>
      <c r="P223" s="226"/>
      <c r="Q223" s="226"/>
      <c r="R223" s="226"/>
      <c r="S223" s="226"/>
      <c r="T223" s="226"/>
      <c r="U223" s="226"/>
      <c r="V223" s="226"/>
      <c r="W223" s="226"/>
      <c r="X223" s="227"/>
    </row>
    <row r="224" spans="1:24" s="4" customFormat="1" ht="25" customHeight="1" x14ac:dyDescent="0.35">
      <c r="A224" s="185"/>
      <c r="B224" s="186"/>
      <c r="C224" s="186"/>
      <c r="D224" s="225" t="s">
        <v>197</v>
      </c>
      <c r="E224" s="226"/>
      <c r="F224" s="226"/>
      <c r="G224" s="226"/>
      <c r="H224" s="226"/>
      <c r="I224" s="226"/>
      <c r="J224" s="226"/>
      <c r="K224" s="226"/>
      <c r="L224" s="226"/>
      <c r="M224" s="226"/>
      <c r="N224" s="226"/>
      <c r="O224" s="226"/>
      <c r="P224" s="226"/>
      <c r="Q224" s="226"/>
      <c r="R224" s="226"/>
      <c r="S224" s="226"/>
      <c r="T224" s="226"/>
      <c r="U224" s="226"/>
      <c r="V224" s="226"/>
      <c r="W224" s="226"/>
      <c r="X224" s="227"/>
    </row>
    <row r="225" spans="1:24" s="4" customFormat="1" ht="25" customHeight="1" x14ac:dyDescent="0.35">
      <c r="A225" s="185" t="s">
        <v>192</v>
      </c>
      <c r="B225" s="186"/>
      <c r="C225" s="186"/>
      <c r="D225" s="182">
        <f>V230+V247</f>
        <v>2579</v>
      </c>
      <c r="E225" s="183"/>
      <c r="F225" s="183"/>
      <c r="G225" s="183"/>
      <c r="H225" s="183"/>
      <c r="I225" s="183"/>
      <c r="J225" s="183"/>
      <c r="K225" s="183"/>
      <c r="L225" s="183"/>
      <c r="M225" s="183"/>
      <c r="N225" s="183"/>
      <c r="O225" s="183"/>
      <c r="P225" s="183"/>
      <c r="Q225" s="183"/>
      <c r="R225" s="183"/>
      <c r="S225" s="183"/>
      <c r="T225" s="183"/>
      <c r="U225" s="183"/>
      <c r="V225" s="183"/>
      <c r="W225" s="183"/>
      <c r="X225" s="184"/>
    </row>
    <row r="226" spans="1:24" s="4" customFormat="1" ht="25" customHeight="1" x14ac:dyDescent="0.35">
      <c r="A226" s="238" t="s">
        <v>29</v>
      </c>
      <c r="B226" s="239"/>
      <c r="C226" s="239"/>
      <c r="D226" s="296">
        <f>AVERAGE(U230,U247)</f>
        <v>0.734375</v>
      </c>
      <c r="E226" s="297"/>
      <c r="F226" s="297"/>
      <c r="G226" s="297"/>
      <c r="H226" s="297"/>
      <c r="I226" s="297"/>
      <c r="J226" s="297"/>
      <c r="K226" s="297"/>
      <c r="L226" s="297"/>
      <c r="M226" s="297"/>
      <c r="N226" s="297"/>
      <c r="O226" s="297"/>
      <c r="P226" s="297"/>
      <c r="Q226" s="297"/>
      <c r="R226" s="297"/>
      <c r="S226" s="297"/>
      <c r="T226" s="297"/>
      <c r="U226" s="297"/>
      <c r="V226" s="297"/>
      <c r="W226" s="297"/>
      <c r="X226" s="298"/>
    </row>
    <row r="227" spans="1:24" ht="3" customHeight="1" x14ac:dyDescent="0.35">
      <c r="A227" s="2"/>
      <c r="B227" s="3"/>
      <c r="C227" s="3"/>
      <c r="D227" s="3"/>
      <c r="E227" s="3"/>
      <c r="F227" s="3"/>
      <c r="G227" s="3"/>
      <c r="H227" s="3"/>
      <c r="I227" s="3"/>
      <c r="J227" s="3"/>
      <c r="K227" s="3"/>
      <c r="L227" s="3"/>
      <c r="M227" s="3"/>
      <c r="N227" s="3"/>
      <c r="O227" s="3"/>
      <c r="P227" s="3"/>
      <c r="Q227" s="3"/>
      <c r="R227" s="3"/>
      <c r="S227" s="3"/>
      <c r="T227" s="102"/>
      <c r="U227" s="3"/>
      <c r="V227" s="56"/>
      <c r="W227" s="3"/>
      <c r="X227" s="38"/>
    </row>
    <row r="228" spans="1:24" s="4" customFormat="1" ht="21.75" customHeight="1" x14ac:dyDescent="0.35">
      <c r="A228" s="240" t="s">
        <v>6</v>
      </c>
      <c r="B228" s="228" t="s">
        <v>7</v>
      </c>
      <c r="C228" s="228"/>
      <c r="D228" s="228"/>
      <c r="E228" s="228"/>
      <c r="F228" s="235" t="s">
        <v>8</v>
      </c>
      <c r="G228" s="228" t="s">
        <v>9</v>
      </c>
      <c r="H228" s="228" t="s">
        <v>537</v>
      </c>
      <c r="I228" s="228"/>
      <c r="J228" s="228"/>
      <c r="K228" s="228"/>
      <c r="L228" s="228"/>
      <c r="M228" s="228"/>
      <c r="N228" s="228"/>
      <c r="O228" s="228"/>
      <c r="P228" s="228"/>
      <c r="Q228" s="228"/>
      <c r="R228" s="228"/>
      <c r="S228" s="228"/>
      <c r="T228" s="235" t="s">
        <v>10</v>
      </c>
      <c r="U228" s="235" t="s">
        <v>11</v>
      </c>
      <c r="V228" s="302" t="s">
        <v>192</v>
      </c>
      <c r="W228" s="228" t="s">
        <v>204</v>
      </c>
      <c r="X228" s="230" t="s">
        <v>117</v>
      </c>
    </row>
    <row r="229" spans="1:24" s="4" customFormat="1" ht="16.5" customHeight="1" x14ac:dyDescent="0.35">
      <c r="A229" s="241"/>
      <c r="B229" s="229"/>
      <c r="C229" s="229"/>
      <c r="D229" s="229"/>
      <c r="E229" s="229"/>
      <c r="F229" s="236"/>
      <c r="G229" s="229"/>
      <c r="H229" s="96" t="s">
        <v>12</v>
      </c>
      <c r="I229" s="96" t="s">
        <v>13</v>
      </c>
      <c r="J229" s="96" t="s">
        <v>14</v>
      </c>
      <c r="K229" s="96" t="s">
        <v>15</v>
      </c>
      <c r="L229" s="96" t="s">
        <v>14</v>
      </c>
      <c r="M229" s="96" t="s">
        <v>16</v>
      </c>
      <c r="N229" s="96" t="s">
        <v>16</v>
      </c>
      <c r="O229" s="96" t="s">
        <v>15</v>
      </c>
      <c r="P229" s="96" t="s">
        <v>17</v>
      </c>
      <c r="Q229" s="96" t="s">
        <v>18</v>
      </c>
      <c r="R229" s="96" t="s">
        <v>19</v>
      </c>
      <c r="S229" s="96" t="s">
        <v>20</v>
      </c>
      <c r="T229" s="236"/>
      <c r="U229" s="236"/>
      <c r="V229" s="303"/>
      <c r="W229" s="229"/>
      <c r="X229" s="231"/>
    </row>
    <row r="230" spans="1:24" s="104" customFormat="1" ht="40" customHeight="1" x14ac:dyDescent="0.35">
      <c r="A230" s="105">
        <v>6.1</v>
      </c>
      <c r="B230" s="199" t="s">
        <v>166</v>
      </c>
      <c r="C230" s="199"/>
      <c r="D230" s="199"/>
      <c r="E230" s="199"/>
      <c r="F230" s="199"/>
      <c r="G230" s="199"/>
      <c r="H230" s="197"/>
      <c r="I230" s="197"/>
      <c r="J230" s="197"/>
      <c r="K230" s="197"/>
      <c r="L230" s="197"/>
      <c r="M230" s="197"/>
      <c r="N230" s="197"/>
      <c r="O230" s="197"/>
      <c r="P230" s="197"/>
      <c r="Q230" s="197"/>
      <c r="R230" s="197"/>
      <c r="S230" s="197"/>
      <c r="T230" s="197"/>
      <c r="U230" s="106">
        <f>AVERAGE(U231:U245)</f>
        <v>0.84375</v>
      </c>
      <c r="V230" s="108">
        <f>SUM(V231:V245)</f>
        <v>0</v>
      </c>
      <c r="W230" s="107"/>
      <c r="X230" s="115"/>
    </row>
    <row r="231" spans="1:24" s="4" customFormat="1" ht="35.15" customHeight="1" x14ac:dyDescent="0.35">
      <c r="A231" s="244" t="s">
        <v>233</v>
      </c>
      <c r="B231" s="206" t="s">
        <v>498</v>
      </c>
      <c r="C231" s="207"/>
      <c r="D231" s="207"/>
      <c r="E231" s="208"/>
      <c r="F231" s="212" t="s">
        <v>272</v>
      </c>
      <c r="G231" s="212" t="s">
        <v>269</v>
      </c>
      <c r="H231" s="47" t="s">
        <v>27</v>
      </c>
      <c r="I231" s="47" t="s">
        <v>27</v>
      </c>
      <c r="J231" s="47" t="s">
        <v>27</v>
      </c>
      <c r="K231" s="47" t="s">
        <v>27</v>
      </c>
      <c r="L231" s="47" t="s">
        <v>27</v>
      </c>
      <c r="M231" s="47" t="s">
        <v>27</v>
      </c>
      <c r="N231" s="47" t="s">
        <v>27</v>
      </c>
      <c r="O231" s="47" t="s">
        <v>27</v>
      </c>
      <c r="P231" s="47" t="s">
        <v>27</v>
      </c>
      <c r="Q231" s="47" t="s">
        <v>27</v>
      </c>
      <c r="R231" s="47" t="s">
        <v>27</v>
      </c>
      <c r="S231" s="47" t="s">
        <v>27</v>
      </c>
      <c r="T231" s="212" t="s">
        <v>361</v>
      </c>
      <c r="U231" s="204">
        <f>COUNTIF(H232:S232, "E") / COUNTA(H231:S231)</f>
        <v>0.75</v>
      </c>
      <c r="V231" s="247">
        <v>0</v>
      </c>
      <c r="W231" s="249" t="s">
        <v>488</v>
      </c>
      <c r="X231" s="98" t="s">
        <v>489</v>
      </c>
    </row>
    <row r="232" spans="1:24" s="4" customFormat="1" ht="35.15" customHeight="1" x14ac:dyDescent="0.35">
      <c r="A232" s="290"/>
      <c r="B232" s="291"/>
      <c r="C232" s="292"/>
      <c r="D232" s="292"/>
      <c r="E232" s="293"/>
      <c r="F232" s="175"/>
      <c r="G232" s="175"/>
      <c r="H232" s="47" t="s">
        <v>12</v>
      </c>
      <c r="I232" s="47" t="s">
        <v>12</v>
      </c>
      <c r="J232" s="47" t="s">
        <v>12</v>
      </c>
      <c r="K232" s="47" t="s">
        <v>12</v>
      </c>
      <c r="L232" s="47" t="s">
        <v>12</v>
      </c>
      <c r="M232" s="47" t="s">
        <v>12</v>
      </c>
      <c r="N232" s="47" t="s">
        <v>12</v>
      </c>
      <c r="O232" s="47" t="s">
        <v>12</v>
      </c>
      <c r="P232" s="137" t="s">
        <v>12</v>
      </c>
      <c r="Q232" s="137"/>
      <c r="R232" s="137"/>
      <c r="S232" s="137"/>
      <c r="T232" s="175"/>
      <c r="U232" s="205"/>
      <c r="V232" s="325"/>
      <c r="W232" s="326"/>
      <c r="X232" s="98"/>
    </row>
    <row r="233" spans="1:24" s="4" customFormat="1" ht="35.15" customHeight="1" x14ac:dyDescent="0.35">
      <c r="A233" s="244" t="s">
        <v>499</v>
      </c>
      <c r="B233" s="206" t="s">
        <v>490</v>
      </c>
      <c r="C233" s="207"/>
      <c r="D233" s="207"/>
      <c r="E233" s="208"/>
      <c r="F233" s="212" t="s">
        <v>272</v>
      </c>
      <c r="G233" s="212" t="s">
        <v>269</v>
      </c>
      <c r="H233" s="47" t="s">
        <v>27</v>
      </c>
      <c r="I233" s="47" t="s">
        <v>27</v>
      </c>
      <c r="J233" s="47" t="s">
        <v>27</v>
      </c>
      <c r="K233" s="47" t="s">
        <v>27</v>
      </c>
      <c r="L233" s="47" t="s">
        <v>27</v>
      </c>
      <c r="M233" s="47" t="s">
        <v>27</v>
      </c>
      <c r="N233" s="47" t="s">
        <v>27</v>
      </c>
      <c r="O233" s="47" t="s">
        <v>27</v>
      </c>
      <c r="P233" s="47" t="s">
        <v>27</v>
      </c>
      <c r="Q233" s="47" t="s">
        <v>27</v>
      </c>
      <c r="R233" s="47" t="s">
        <v>27</v>
      </c>
      <c r="S233" s="47" t="s">
        <v>27</v>
      </c>
      <c r="T233" s="212" t="s">
        <v>361</v>
      </c>
      <c r="U233" s="204">
        <f t="shared" ref="U233" si="47">COUNTIF(H234:S234, "E") / COUNTA(H233:S233)</f>
        <v>0.75</v>
      </c>
      <c r="V233" s="247">
        <v>0</v>
      </c>
      <c r="W233" s="249" t="s">
        <v>491</v>
      </c>
      <c r="X233" s="98" t="s">
        <v>492</v>
      </c>
    </row>
    <row r="234" spans="1:24" s="4" customFormat="1" ht="35.15" customHeight="1" x14ac:dyDescent="0.35">
      <c r="A234" s="290"/>
      <c r="B234" s="291"/>
      <c r="C234" s="292"/>
      <c r="D234" s="292"/>
      <c r="E234" s="293"/>
      <c r="F234" s="175"/>
      <c r="G234" s="175"/>
      <c r="H234" s="47" t="s">
        <v>12</v>
      </c>
      <c r="I234" s="47" t="s">
        <v>12</v>
      </c>
      <c r="J234" s="47" t="s">
        <v>12</v>
      </c>
      <c r="K234" s="47" t="s">
        <v>12</v>
      </c>
      <c r="L234" s="47" t="s">
        <v>12</v>
      </c>
      <c r="M234" s="47" t="s">
        <v>12</v>
      </c>
      <c r="N234" s="47" t="s">
        <v>12</v>
      </c>
      <c r="O234" s="47" t="s">
        <v>12</v>
      </c>
      <c r="P234" s="137" t="s">
        <v>12</v>
      </c>
      <c r="Q234" s="137"/>
      <c r="R234" s="137"/>
      <c r="S234" s="137"/>
      <c r="T234" s="175"/>
      <c r="U234" s="205"/>
      <c r="V234" s="325"/>
      <c r="W234" s="326"/>
      <c r="X234" s="98"/>
    </row>
    <row r="235" spans="1:24" s="4" customFormat="1" ht="35.15" customHeight="1" x14ac:dyDescent="0.35">
      <c r="A235" s="244" t="s">
        <v>500</v>
      </c>
      <c r="B235" s="206" t="s">
        <v>513</v>
      </c>
      <c r="C235" s="207"/>
      <c r="D235" s="207"/>
      <c r="E235" s="208"/>
      <c r="F235" s="212" t="s">
        <v>272</v>
      </c>
      <c r="G235" s="212" t="s">
        <v>269</v>
      </c>
      <c r="H235" s="47" t="s">
        <v>27</v>
      </c>
      <c r="I235" s="44"/>
      <c r="J235" s="44"/>
      <c r="K235" s="47" t="s">
        <v>27</v>
      </c>
      <c r="L235" s="44"/>
      <c r="M235" s="44"/>
      <c r="N235" s="47" t="s">
        <v>27</v>
      </c>
      <c r="O235" s="44"/>
      <c r="P235" s="44"/>
      <c r="Q235" s="47" t="s">
        <v>27</v>
      </c>
      <c r="R235" s="44"/>
      <c r="S235" s="44"/>
      <c r="T235" s="212" t="s">
        <v>521</v>
      </c>
      <c r="U235" s="204">
        <f t="shared" ref="U235" si="48">COUNTIF(H236:S236, "E") / COUNTA(H235:S235)</f>
        <v>0.75</v>
      </c>
      <c r="V235" s="247">
        <v>0</v>
      </c>
      <c r="W235" s="249" t="s">
        <v>529</v>
      </c>
      <c r="X235" s="98" t="s">
        <v>530</v>
      </c>
    </row>
    <row r="236" spans="1:24" s="4" customFormat="1" ht="35.15" customHeight="1" x14ac:dyDescent="0.35">
      <c r="A236" s="290"/>
      <c r="B236" s="291"/>
      <c r="C236" s="292"/>
      <c r="D236" s="292"/>
      <c r="E236" s="293"/>
      <c r="F236" s="175"/>
      <c r="G236" s="175"/>
      <c r="H236" s="47" t="s">
        <v>12</v>
      </c>
      <c r="I236" s="44"/>
      <c r="J236" s="44"/>
      <c r="K236" s="47" t="s">
        <v>12</v>
      </c>
      <c r="L236" s="44"/>
      <c r="M236" s="44"/>
      <c r="N236" s="47" t="s">
        <v>12</v>
      </c>
      <c r="O236" s="44"/>
      <c r="P236" s="44"/>
      <c r="Q236" s="137"/>
      <c r="R236" s="44"/>
      <c r="S236" s="44"/>
      <c r="T236" s="175"/>
      <c r="U236" s="205"/>
      <c r="V236" s="325"/>
      <c r="W236" s="326"/>
      <c r="X236" s="98"/>
    </row>
    <row r="237" spans="1:24" s="4" customFormat="1" ht="35.15" customHeight="1" x14ac:dyDescent="0.35">
      <c r="A237" s="244" t="s">
        <v>501</v>
      </c>
      <c r="B237" s="206" t="s">
        <v>514</v>
      </c>
      <c r="C237" s="207"/>
      <c r="D237" s="207"/>
      <c r="E237" s="208"/>
      <c r="F237" s="212" t="s">
        <v>272</v>
      </c>
      <c r="G237" s="212" t="s">
        <v>269</v>
      </c>
      <c r="H237" s="47" t="s">
        <v>27</v>
      </c>
      <c r="I237" s="45"/>
      <c r="J237" s="45"/>
      <c r="K237" s="45"/>
      <c r="L237" s="45"/>
      <c r="M237" s="45"/>
      <c r="N237" s="45"/>
      <c r="O237" s="45"/>
      <c r="P237" s="45"/>
      <c r="Q237" s="45"/>
      <c r="R237" s="45"/>
      <c r="S237" s="45"/>
      <c r="T237" s="164">
        <v>45302</v>
      </c>
      <c r="U237" s="204">
        <f t="shared" ref="U237" si="49">COUNTIF(H238:S238, "E") / COUNTA(H237:S237)</f>
        <v>1</v>
      </c>
      <c r="V237" s="247">
        <v>0</v>
      </c>
      <c r="W237" s="249" t="s">
        <v>531</v>
      </c>
      <c r="X237" s="98" t="s">
        <v>530</v>
      </c>
    </row>
    <row r="238" spans="1:24" s="4" customFormat="1" ht="35.15" customHeight="1" x14ac:dyDescent="0.35">
      <c r="A238" s="290"/>
      <c r="B238" s="291"/>
      <c r="C238" s="292"/>
      <c r="D238" s="292"/>
      <c r="E238" s="293"/>
      <c r="F238" s="175"/>
      <c r="G238" s="175"/>
      <c r="H238" s="47" t="s">
        <v>12</v>
      </c>
      <c r="I238" s="45"/>
      <c r="J238" s="45"/>
      <c r="K238" s="45"/>
      <c r="L238" s="45"/>
      <c r="M238" s="45"/>
      <c r="N238" s="45"/>
      <c r="O238" s="45"/>
      <c r="P238" s="45"/>
      <c r="Q238" s="45"/>
      <c r="R238" s="45"/>
      <c r="S238" s="45"/>
      <c r="T238" s="203"/>
      <c r="U238" s="205"/>
      <c r="V238" s="325"/>
      <c r="W238" s="326"/>
      <c r="X238" s="98"/>
    </row>
    <row r="239" spans="1:24" s="4" customFormat="1" ht="35.15" customHeight="1" x14ac:dyDescent="0.35">
      <c r="A239" s="244" t="s">
        <v>502</v>
      </c>
      <c r="B239" s="206" t="s">
        <v>493</v>
      </c>
      <c r="C239" s="207"/>
      <c r="D239" s="207"/>
      <c r="E239" s="208"/>
      <c r="F239" s="212" t="s">
        <v>272</v>
      </c>
      <c r="G239" s="212" t="s">
        <v>269</v>
      </c>
      <c r="H239" s="45"/>
      <c r="I239" s="45"/>
      <c r="J239" s="45"/>
      <c r="K239" s="47" t="s">
        <v>27</v>
      </c>
      <c r="L239" s="45"/>
      <c r="M239" s="47" t="s">
        <v>27</v>
      </c>
      <c r="N239" s="45"/>
      <c r="O239" s="45"/>
      <c r="P239" s="45"/>
      <c r="Q239" s="45"/>
      <c r="R239" s="45"/>
      <c r="S239" s="45"/>
      <c r="T239" s="305">
        <v>45484</v>
      </c>
      <c r="U239" s="204">
        <f t="shared" ref="U239" si="50">COUNTIF(H240:S240, "E") / COUNTA(H239:S239)</f>
        <v>1</v>
      </c>
      <c r="V239" s="247">
        <v>0</v>
      </c>
      <c r="W239" s="249" t="s">
        <v>382</v>
      </c>
      <c r="X239" s="98" t="s">
        <v>421</v>
      </c>
    </row>
    <row r="240" spans="1:24" s="4" customFormat="1" ht="35.15" customHeight="1" x14ac:dyDescent="0.35">
      <c r="A240" s="290"/>
      <c r="B240" s="291"/>
      <c r="C240" s="292"/>
      <c r="D240" s="292"/>
      <c r="E240" s="293"/>
      <c r="F240" s="175"/>
      <c r="G240" s="175"/>
      <c r="H240" s="45"/>
      <c r="I240" s="45"/>
      <c r="J240" s="45"/>
      <c r="K240" s="47" t="s">
        <v>12</v>
      </c>
      <c r="L240" s="45"/>
      <c r="M240" s="47" t="s">
        <v>12</v>
      </c>
      <c r="N240" s="45"/>
      <c r="O240" s="45"/>
      <c r="P240" s="45"/>
      <c r="Q240" s="45"/>
      <c r="R240" s="45"/>
      <c r="S240" s="45"/>
      <c r="T240" s="332"/>
      <c r="U240" s="205"/>
      <c r="V240" s="325"/>
      <c r="W240" s="326"/>
      <c r="X240" s="98"/>
    </row>
    <row r="241" spans="1:24" s="4" customFormat="1" ht="35.15" customHeight="1" x14ac:dyDescent="0.35">
      <c r="A241" s="244" t="s">
        <v>503</v>
      </c>
      <c r="B241" s="206" t="s">
        <v>168</v>
      </c>
      <c r="C241" s="207"/>
      <c r="D241" s="207"/>
      <c r="E241" s="208"/>
      <c r="F241" s="212" t="s">
        <v>272</v>
      </c>
      <c r="G241" s="212" t="s">
        <v>269</v>
      </c>
      <c r="H241" s="47" t="s">
        <v>27</v>
      </c>
      <c r="I241" s="47" t="s">
        <v>27</v>
      </c>
      <c r="J241" s="47" t="s">
        <v>27</v>
      </c>
      <c r="K241" s="47" t="s">
        <v>27</v>
      </c>
      <c r="L241" s="47" t="s">
        <v>27</v>
      </c>
      <c r="M241" s="47" t="s">
        <v>27</v>
      </c>
      <c r="N241" s="47" t="s">
        <v>27</v>
      </c>
      <c r="O241" s="47" t="s">
        <v>27</v>
      </c>
      <c r="P241" s="47" t="s">
        <v>27</v>
      </c>
      <c r="Q241" s="47" t="s">
        <v>27</v>
      </c>
      <c r="R241" s="47" t="s">
        <v>27</v>
      </c>
      <c r="S241" s="47" t="s">
        <v>27</v>
      </c>
      <c r="T241" s="212" t="s">
        <v>361</v>
      </c>
      <c r="U241" s="204">
        <f t="shared" ref="U241" si="51">COUNTIF(H242:S242, "E") / COUNTA(H241:S241)</f>
        <v>0.75</v>
      </c>
      <c r="V241" s="247">
        <v>0</v>
      </c>
      <c r="W241" s="249" t="s">
        <v>419</v>
      </c>
      <c r="X241" s="98" t="s">
        <v>494</v>
      </c>
    </row>
    <row r="242" spans="1:24" s="4" customFormat="1" ht="35.15" customHeight="1" x14ac:dyDescent="0.35">
      <c r="A242" s="290"/>
      <c r="B242" s="291"/>
      <c r="C242" s="292"/>
      <c r="D242" s="292"/>
      <c r="E242" s="293"/>
      <c r="F242" s="175"/>
      <c r="G242" s="175"/>
      <c r="H242" s="47" t="s">
        <v>12</v>
      </c>
      <c r="I242" s="47" t="s">
        <v>12</v>
      </c>
      <c r="J242" s="47" t="s">
        <v>12</v>
      </c>
      <c r="K242" s="47" t="s">
        <v>12</v>
      </c>
      <c r="L242" s="47" t="s">
        <v>12</v>
      </c>
      <c r="M242" s="47" t="s">
        <v>12</v>
      </c>
      <c r="N242" s="47" t="s">
        <v>12</v>
      </c>
      <c r="O242" s="47" t="s">
        <v>12</v>
      </c>
      <c r="P242" s="137" t="s">
        <v>12</v>
      </c>
      <c r="Q242" s="137"/>
      <c r="R242" s="137"/>
      <c r="S242" s="137"/>
      <c r="T242" s="175"/>
      <c r="U242" s="205"/>
      <c r="V242" s="325"/>
      <c r="W242" s="326"/>
      <c r="X242" s="98"/>
    </row>
    <row r="243" spans="1:24" s="4" customFormat="1" ht="35.15" customHeight="1" x14ac:dyDescent="0.35">
      <c r="A243" s="244" t="s">
        <v>515</v>
      </c>
      <c r="B243" s="206" t="s">
        <v>169</v>
      </c>
      <c r="C243" s="207"/>
      <c r="D243" s="207"/>
      <c r="E243" s="208"/>
      <c r="F243" s="212" t="s">
        <v>272</v>
      </c>
      <c r="G243" s="212" t="s">
        <v>269</v>
      </c>
      <c r="H243" s="47" t="s">
        <v>27</v>
      </c>
      <c r="I243" s="47" t="s">
        <v>27</v>
      </c>
      <c r="J243" s="47" t="s">
        <v>27</v>
      </c>
      <c r="K243" s="47" t="s">
        <v>27</v>
      </c>
      <c r="L243" s="47" t="s">
        <v>27</v>
      </c>
      <c r="M243" s="47" t="s">
        <v>27</v>
      </c>
      <c r="N243" s="47" t="s">
        <v>27</v>
      </c>
      <c r="O243" s="47" t="s">
        <v>27</v>
      </c>
      <c r="P243" s="47" t="s">
        <v>27</v>
      </c>
      <c r="Q243" s="47" t="s">
        <v>27</v>
      </c>
      <c r="R243" s="47" t="s">
        <v>27</v>
      </c>
      <c r="S243" s="47" t="s">
        <v>27</v>
      </c>
      <c r="T243" s="212" t="s">
        <v>361</v>
      </c>
      <c r="U243" s="204">
        <f t="shared" ref="U243" si="52">COUNTIF(H244:S244, "E") / COUNTA(H243:S243)</f>
        <v>0.75</v>
      </c>
      <c r="V243" s="247">
        <v>0</v>
      </c>
      <c r="W243" s="249" t="s">
        <v>495</v>
      </c>
      <c r="X243" s="98" t="s">
        <v>496</v>
      </c>
    </row>
    <row r="244" spans="1:24" s="4" customFormat="1" ht="35.15" customHeight="1" x14ac:dyDescent="0.35">
      <c r="A244" s="290"/>
      <c r="B244" s="291"/>
      <c r="C244" s="292"/>
      <c r="D244" s="292"/>
      <c r="E244" s="293"/>
      <c r="F244" s="175"/>
      <c r="G244" s="175"/>
      <c r="H244" s="140" t="s">
        <v>12</v>
      </c>
      <c r="I244" s="140" t="s">
        <v>12</v>
      </c>
      <c r="J244" s="47" t="s">
        <v>12</v>
      </c>
      <c r="K244" s="140" t="s">
        <v>12</v>
      </c>
      <c r="L244" s="140" t="s">
        <v>12</v>
      </c>
      <c r="M244" s="140" t="s">
        <v>12</v>
      </c>
      <c r="N244" s="140" t="s">
        <v>12</v>
      </c>
      <c r="O244" s="140" t="s">
        <v>12</v>
      </c>
      <c r="P244" s="143" t="s">
        <v>12</v>
      </c>
      <c r="Q244" s="143"/>
      <c r="R244" s="143"/>
      <c r="S244" s="143"/>
      <c r="T244" s="175"/>
      <c r="U244" s="205"/>
      <c r="V244" s="325"/>
      <c r="W244" s="326"/>
      <c r="X244" s="142"/>
    </row>
    <row r="245" spans="1:24" s="4" customFormat="1" ht="35.15" customHeight="1" x14ac:dyDescent="0.35">
      <c r="A245" s="244" t="s">
        <v>516</v>
      </c>
      <c r="B245" s="206" t="s">
        <v>497</v>
      </c>
      <c r="C245" s="207"/>
      <c r="D245" s="207"/>
      <c r="E245" s="208"/>
      <c r="F245" s="212" t="s">
        <v>272</v>
      </c>
      <c r="G245" s="212" t="s">
        <v>269</v>
      </c>
      <c r="H245" s="143"/>
      <c r="I245" s="143"/>
      <c r="J245" s="47" t="s">
        <v>27</v>
      </c>
      <c r="K245" s="143"/>
      <c r="L245" s="143"/>
      <c r="M245" s="143"/>
      <c r="N245" s="143"/>
      <c r="O245" s="143"/>
      <c r="P245" s="143"/>
      <c r="Q245" s="143"/>
      <c r="R245" s="143"/>
      <c r="S245" s="143"/>
      <c r="T245" s="305">
        <v>45393</v>
      </c>
      <c r="U245" s="204">
        <f>COUNTIF(H246:S246, "E") / COUNTA(H245:S245)</f>
        <v>1</v>
      </c>
      <c r="V245" s="247">
        <v>0</v>
      </c>
      <c r="W245" s="249" t="s">
        <v>206</v>
      </c>
      <c r="X245" s="142"/>
    </row>
    <row r="246" spans="1:24" s="4" customFormat="1" ht="35.15" customHeight="1" x14ac:dyDescent="0.35">
      <c r="A246" s="304"/>
      <c r="B246" s="209"/>
      <c r="C246" s="210"/>
      <c r="D246" s="210"/>
      <c r="E246" s="211"/>
      <c r="F246" s="213"/>
      <c r="G246" s="213"/>
      <c r="H246" s="90"/>
      <c r="I246" s="90"/>
      <c r="J246" s="47" t="s">
        <v>12</v>
      </c>
      <c r="K246" s="90"/>
      <c r="L246" s="90"/>
      <c r="M246" s="90"/>
      <c r="N246" s="90"/>
      <c r="O246" s="90"/>
      <c r="P246" s="90"/>
      <c r="Q246" s="90"/>
      <c r="R246" s="90"/>
      <c r="S246" s="90"/>
      <c r="T246" s="306"/>
      <c r="U246" s="205"/>
      <c r="V246" s="347"/>
      <c r="W246" s="348"/>
      <c r="X246" s="99" t="s">
        <v>532</v>
      </c>
    </row>
    <row r="247" spans="1:24" s="104" customFormat="1" ht="40" customHeight="1" x14ac:dyDescent="0.35">
      <c r="A247" s="105">
        <v>6.2</v>
      </c>
      <c r="B247" s="199" t="s">
        <v>190</v>
      </c>
      <c r="C247" s="199"/>
      <c r="D247" s="199"/>
      <c r="E247" s="199"/>
      <c r="F247" s="199"/>
      <c r="G247" s="199"/>
      <c r="H247" s="197"/>
      <c r="I247" s="197"/>
      <c r="J247" s="197"/>
      <c r="K247" s="197"/>
      <c r="L247" s="197"/>
      <c r="M247" s="197"/>
      <c r="N247" s="197"/>
      <c r="O247" s="197"/>
      <c r="P247" s="197"/>
      <c r="Q247" s="197"/>
      <c r="R247" s="197"/>
      <c r="S247" s="197"/>
      <c r="T247" s="197"/>
      <c r="U247" s="106">
        <f>AVERAGE(U248:U253)</f>
        <v>0.625</v>
      </c>
      <c r="V247" s="108">
        <f>SUM(V248:V253)</f>
        <v>2579</v>
      </c>
      <c r="W247" s="107"/>
      <c r="X247" s="115"/>
    </row>
    <row r="248" spans="1:24" s="4" customFormat="1" ht="35.15" customHeight="1" x14ac:dyDescent="0.35">
      <c r="A248" s="43" t="s">
        <v>504</v>
      </c>
      <c r="B248" s="198" t="s">
        <v>161</v>
      </c>
      <c r="C248" s="198"/>
      <c r="D248" s="198"/>
      <c r="E248" s="198"/>
      <c r="F248" s="44" t="s">
        <v>273</v>
      </c>
      <c r="G248" s="44" t="s">
        <v>269</v>
      </c>
      <c r="H248" s="45"/>
      <c r="I248" s="45"/>
      <c r="J248" s="45"/>
      <c r="K248" s="45"/>
      <c r="L248" s="45"/>
      <c r="M248" s="45"/>
      <c r="N248" s="45"/>
      <c r="O248" s="45"/>
      <c r="P248" s="45"/>
      <c r="Q248" s="45"/>
      <c r="R248" s="45"/>
      <c r="S248" s="47" t="s">
        <v>27</v>
      </c>
      <c r="T248" s="136">
        <v>45666</v>
      </c>
      <c r="U248" s="48">
        <v>0</v>
      </c>
      <c r="V248" s="88">
        <v>1234</v>
      </c>
      <c r="W248" s="42" t="s">
        <v>206</v>
      </c>
      <c r="X248" s="98" t="s">
        <v>505</v>
      </c>
    </row>
    <row r="249" spans="1:24" s="4" customFormat="1" ht="35.15" customHeight="1" x14ac:dyDescent="0.35">
      <c r="A249" s="244" t="s">
        <v>508</v>
      </c>
      <c r="B249" s="200" t="s">
        <v>162</v>
      </c>
      <c r="C249" s="201"/>
      <c r="D249" s="201"/>
      <c r="E249" s="202"/>
      <c r="F249" s="212" t="s">
        <v>273</v>
      </c>
      <c r="G249" s="212" t="s">
        <v>269</v>
      </c>
      <c r="H249" s="137"/>
      <c r="I249" s="137"/>
      <c r="J249" s="137"/>
      <c r="K249" s="47" t="s">
        <v>27</v>
      </c>
      <c r="L249" s="137"/>
      <c r="M249" s="137"/>
      <c r="N249" s="137"/>
      <c r="O249" s="137"/>
      <c r="P249" s="47" t="s">
        <v>27</v>
      </c>
      <c r="Q249" s="137"/>
      <c r="R249" s="137"/>
      <c r="S249" s="137"/>
      <c r="T249" s="164">
        <v>45606</v>
      </c>
      <c r="U249" s="204">
        <f>COUNTIF(H250:S250, "E") / COUNTA(H249:S249)</f>
        <v>1</v>
      </c>
      <c r="V249" s="247">
        <v>1345</v>
      </c>
      <c r="W249" s="249" t="s">
        <v>206</v>
      </c>
      <c r="X249" s="98" t="s">
        <v>506</v>
      </c>
    </row>
    <row r="250" spans="1:24" s="4" customFormat="1" ht="35.15" customHeight="1" x14ac:dyDescent="0.35">
      <c r="A250" s="290"/>
      <c r="B250" s="315"/>
      <c r="C250" s="316"/>
      <c r="D250" s="316"/>
      <c r="E250" s="317"/>
      <c r="F250" s="175"/>
      <c r="G250" s="175"/>
      <c r="H250" s="137"/>
      <c r="I250" s="137"/>
      <c r="J250" s="137"/>
      <c r="K250" s="47" t="s">
        <v>12</v>
      </c>
      <c r="L250" s="137"/>
      <c r="M250" s="137"/>
      <c r="N250" s="137"/>
      <c r="O250" s="137"/>
      <c r="P250" s="137" t="s">
        <v>12</v>
      </c>
      <c r="Q250" s="137"/>
      <c r="R250" s="137"/>
      <c r="S250" s="137"/>
      <c r="T250" s="203"/>
      <c r="U250" s="205"/>
      <c r="V250" s="325"/>
      <c r="W250" s="326"/>
      <c r="X250" s="98"/>
    </row>
    <row r="251" spans="1:24" s="4" customFormat="1" ht="35.15" customHeight="1" x14ac:dyDescent="0.35">
      <c r="A251" s="244" t="s">
        <v>509</v>
      </c>
      <c r="B251" s="200" t="s">
        <v>507</v>
      </c>
      <c r="C251" s="201"/>
      <c r="D251" s="201"/>
      <c r="E251" s="202"/>
      <c r="F251" s="212" t="s">
        <v>273</v>
      </c>
      <c r="G251" s="212" t="s">
        <v>269</v>
      </c>
      <c r="H251" s="47" t="s">
        <v>27</v>
      </c>
      <c r="I251" s="47" t="s">
        <v>27</v>
      </c>
      <c r="J251" s="47" t="s">
        <v>27</v>
      </c>
      <c r="K251" s="47" t="s">
        <v>27</v>
      </c>
      <c r="L251" s="47" t="s">
        <v>27</v>
      </c>
      <c r="M251" s="47" t="s">
        <v>27</v>
      </c>
      <c r="N251" s="47" t="s">
        <v>27</v>
      </c>
      <c r="O251" s="47" t="s">
        <v>27</v>
      </c>
      <c r="P251" s="47" t="s">
        <v>27</v>
      </c>
      <c r="Q251" s="47" t="s">
        <v>27</v>
      </c>
      <c r="R251" s="47" t="s">
        <v>27</v>
      </c>
      <c r="S251" s="47" t="s">
        <v>27</v>
      </c>
      <c r="T251" s="212" t="s">
        <v>361</v>
      </c>
      <c r="U251" s="204">
        <f t="shared" ref="U251" si="53">COUNTIF(H252:S252, "E") / COUNTA(H251:S251)</f>
        <v>0.75</v>
      </c>
      <c r="V251" s="247">
        <v>0</v>
      </c>
      <c r="W251" s="249" t="s">
        <v>527</v>
      </c>
      <c r="X251" s="98" t="s">
        <v>528</v>
      </c>
    </row>
    <row r="252" spans="1:24" s="4" customFormat="1" ht="35.15" customHeight="1" x14ac:dyDescent="0.35">
      <c r="A252" s="290"/>
      <c r="B252" s="315"/>
      <c r="C252" s="316"/>
      <c r="D252" s="316"/>
      <c r="E252" s="317"/>
      <c r="F252" s="175"/>
      <c r="G252" s="175"/>
      <c r="H252" s="140" t="s">
        <v>12</v>
      </c>
      <c r="I252" s="140" t="s">
        <v>12</v>
      </c>
      <c r="J252" s="140" t="s">
        <v>12</v>
      </c>
      <c r="K252" s="140" t="s">
        <v>12</v>
      </c>
      <c r="L252" s="140" t="s">
        <v>12</v>
      </c>
      <c r="M252" s="140" t="s">
        <v>12</v>
      </c>
      <c r="N252" s="140" t="s">
        <v>12</v>
      </c>
      <c r="O252" s="140" t="s">
        <v>12</v>
      </c>
      <c r="P252" s="143" t="s">
        <v>12</v>
      </c>
      <c r="Q252" s="143"/>
      <c r="R252" s="143"/>
      <c r="S252" s="143"/>
      <c r="T252" s="175"/>
      <c r="U252" s="205"/>
      <c r="V252" s="325"/>
      <c r="W252" s="326"/>
      <c r="X252" s="142"/>
    </row>
    <row r="253" spans="1:24" s="4" customFormat="1" ht="35.15" customHeight="1" x14ac:dyDescent="0.35">
      <c r="A253" s="244" t="s">
        <v>510</v>
      </c>
      <c r="B253" s="200" t="s">
        <v>511</v>
      </c>
      <c r="C253" s="201"/>
      <c r="D253" s="201"/>
      <c r="E253" s="202"/>
      <c r="F253" s="212" t="s">
        <v>273</v>
      </c>
      <c r="G253" s="212" t="s">
        <v>269</v>
      </c>
      <c r="H253" s="47" t="s">
        <v>27</v>
      </c>
      <c r="I253" s="47" t="s">
        <v>27</v>
      </c>
      <c r="J253" s="47" t="s">
        <v>27</v>
      </c>
      <c r="K253" s="47" t="s">
        <v>27</v>
      </c>
      <c r="L253" s="47" t="s">
        <v>27</v>
      </c>
      <c r="M253" s="47" t="s">
        <v>27</v>
      </c>
      <c r="N253" s="47" t="s">
        <v>27</v>
      </c>
      <c r="O253" s="47" t="s">
        <v>27</v>
      </c>
      <c r="P253" s="47" t="s">
        <v>27</v>
      </c>
      <c r="Q253" s="47" t="s">
        <v>27</v>
      </c>
      <c r="R253" s="47" t="s">
        <v>27</v>
      </c>
      <c r="S253" s="47" t="s">
        <v>27</v>
      </c>
      <c r="T253" s="212" t="s">
        <v>361</v>
      </c>
      <c r="U253" s="204">
        <f>COUNTIF(H254:S254, "E") / COUNTA(H253:S253)</f>
        <v>0.75</v>
      </c>
      <c r="V253" s="247">
        <v>0</v>
      </c>
      <c r="W253" s="249" t="s">
        <v>533</v>
      </c>
      <c r="X253" s="142"/>
    </row>
    <row r="254" spans="1:24" s="4" customFormat="1" ht="35.15" customHeight="1" thickBot="1" x14ac:dyDescent="0.4">
      <c r="A254" s="173"/>
      <c r="B254" s="169"/>
      <c r="C254" s="170"/>
      <c r="D254" s="170"/>
      <c r="E254" s="171"/>
      <c r="F254" s="179"/>
      <c r="G254" s="179"/>
      <c r="H254" s="51" t="s">
        <v>12</v>
      </c>
      <c r="I254" s="51" t="s">
        <v>12</v>
      </c>
      <c r="J254" s="51" t="s">
        <v>12</v>
      </c>
      <c r="K254" s="51" t="s">
        <v>12</v>
      </c>
      <c r="L254" s="51" t="s">
        <v>12</v>
      </c>
      <c r="M254" s="51" t="s">
        <v>12</v>
      </c>
      <c r="N254" s="51" t="s">
        <v>12</v>
      </c>
      <c r="O254" s="51" t="s">
        <v>12</v>
      </c>
      <c r="P254" s="161" t="s">
        <v>12</v>
      </c>
      <c r="Q254" s="161"/>
      <c r="R254" s="161"/>
      <c r="S254" s="161"/>
      <c r="T254" s="179"/>
      <c r="U254" s="205"/>
      <c r="V254" s="248"/>
      <c r="W254" s="250"/>
      <c r="X254" s="50" t="s">
        <v>512</v>
      </c>
    </row>
    <row r="255" spans="1:24" ht="3" customHeight="1" thickBot="1" x14ac:dyDescent="0.4">
      <c r="A255" s="36"/>
      <c r="B255" s="37"/>
      <c r="C255" s="37"/>
      <c r="D255" s="37"/>
      <c r="E255" s="37"/>
      <c r="F255" s="37"/>
      <c r="G255" s="37"/>
      <c r="H255" s="37"/>
      <c r="I255" s="37"/>
      <c r="J255" s="37"/>
      <c r="K255" s="37"/>
      <c r="L255" s="37"/>
      <c r="M255" s="37"/>
      <c r="N255" s="37"/>
      <c r="O255" s="37"/>
      <c r="P255" s="37"/>
      <c r="Q255" s="37"/>
      <c r="R255" s="37"/>
      <c r="S255" s="37"/>
      <c r="T255" s="101"/>
      <c r="U255" s="37"/>
      <c r="V255" s="55"/>
      <c r="W255" s="37"/>
      <c r="X255" s="37"/>
    </row>
    <row r="256" spans="1:24" s="4" customFormat="1" ht="25" customHeight="1" x14ac:dyDescent="0.35">
      <c r="A256" s="214" t="s">
        <v>228</v>
      </c>
      <c r="B256" s="215"/>
      <c r="C256" s="215"/>
      <c r="D256" s="189" t="s">
        <v>230</v>
      </c>
      <c r="E256" s="190"/>
      <c r="F256" s="190"/>
      <c r="G256" s="190"/>
      <c r="H256" s="190"/>
      <c r="I256" s="190"/>
      <c r="J256" s="190"/>
      <c r="K256" s="190"/>
      <c r="L256" s="190"/>
      <c r="M256" s="190"/>
      <c r="N256" s="190"/>
      <c r="O256" s="190"/>
      <c r="P256" s="190"/>
      <c r="Q256" s="190"/>
      <c r="R256" s="190"/>
      <c r="S256" s="190"/>
      <c r="T256" s="190"/>
      <c r="U256" s="190"/>
      <c r="V256" s="190"/>
      <c r="W256" s="190"/>
      <c r="X256" s="191"/>
    </row>
    <row r="257" spans="1:24" s="4" customFormat="1" ht="25" customHeight="1" x14ac:dyDescent="0.35">
      <c r="A257" s="192" t="s">
        <v>4</v>
      </c>
      <c r="B257" s="193"/>
      <c r="C257" s="193"/>
      <c r="D257" s="109" t="s">
        <v>43</v>
      </c>
      <c r="E257" s="187" t="s">
        <v>517</v>
      </c>
      <c r="F257" s="187"/>
      <c r="G257" s="187"/>
      <c r="H257" s="187"/>
      <c r="I257" s="187"/>
      <c r="J257" s="187"/>
      <c r="K257" s="187"/>
      <c r="L257" s="187"/>
      <c r="M257" s="187"/>
      <c r="N257" s="187"/>
      <c r="O257" s="187"/>
      <c r="P257" s="187"/>
      <c r="Q257" s="187"/>
      <c r="R257" s="187"/>
      <c r="S257" s="187"/>
      <c r="T257" s="187"/>
      <c r="U257" s="187"/>
      <c r="V257" s="187"/>
      <c r="W257" s="187"/>
      <c r="X257" s="188"/>
    </row>
    <row r="258" spans="1:24" s="4" customFormat="1" ht="25" customHeight="1" x14ac:dyDescent="0.35">
      <c r="A258" s="185" t="s">
        <v>5</v>
      </c>
      <c r="B258" s="186"/>
      <c r="C258" s="186"/>
      <c r="D258" s="109" t="s">
        <v>43</v>
      </c>
      <c r="E258" s="237">
        <v>1</v>
      </c>
      <c r="F258" s="187"/>
      <c r="G258" s="187"/>
      <c r="H258" s="187"/>
      <c r="I258" s="187"/>
      <c r="J258" s="187"/>
      <c r="K258" s="187"/>
      <c r="L258" s="187"/>
      <c r="M258" s="187"/>
      <c r="N258" s="187"/>
      <c r="O258" s="187"/>
      <c r="P258" s="187"/>
      <c r="Q258" s="187"/>
      <c r="R258" s="187"/>
      <c r="S258" s="187"/>
      <c r="T258" s="187"/>
      <c r="U258" s="187"/>
      <c r="V258" s="187"/>
      <c r="W258" s="187"/>
      <c r="X258" s="188"/>
    </row>
    <row r="259" spans="1:24" s="4" customFormat="1" ht="25" customHeight="1" x14ac:dyDescent="0.35">
      <c r="A259" s="185" t="s">
        <v>21</v>
      </c>
      <c r="B259" s="186"/>
      <c r="C259" s="186"/>
      <c r="D259" s="225" t="s">
        <v>196</v>
      </c>
      <c r="E259" s="226"/>
      <c r="F259" s="226"/>
      <c r="G259" s="226"/>
      <c r="H259" s="226"/>
      <c r="I259" s="226"/>
      <c r="J259" s="226"/>
      <c r="K259" s="226"/>
      <c r="L259" s="226"/>
      <c r="M259" s="226"/>
      <c r="N259" s="226"/>
      <c r="O259" s="226"/>
      <c r="P259" s="226"/>
      <c r="Q259" s="226"/>
      <c r="R259" s="226"/>
      <c r="S259" s="226"/>
      <c r="T259" s="226"/>
      <c r="U259" s="226"/>
      <c r="V259" s="226"/>
      <c r="W259" s="226"/>
      <c r="X259" s="227"/>
    </row>
    <row r="260" spans="1:24" s="4" customFormat="1" ht="25" customHeight="1" x14ac:dyDescent="0.35">
      <c r="A260" s="185" t="s">
        <v>192</v>
      </c>
      <c r="B260" s="186"/>
      <c r="C260" s="186"/>
      <c r="D260" s="182">
        <f>V265</f>
        <v>0</v>
      </c>
      <c r="E260" s="183"/>
      <c r="F260" s="183"/>
      <c r="G260" s="183"/>
      <c r="H260" s="183"/>
      <c r="I260" s="183"/>
      <c r="J260" s="183"/>
      <c r="K260" s="183"/>
      <c r="L260" s="183"/>
      <c r="M260" s="183"/>
      <c r="N260" s="183"/>
      <c r="O260" s="183"/>
      <c r="P260" s="183"/>
      <c r="Q260" s="183"/>
      <c r="R260" s="183"/>
      <c r="S260" s="183"/>
      <c r="T260" s="183"/>
      <c r="U260" s="183"/>
      <c r="V260" s="183"/>
      <c r="W260" s="183"/>
      <c r="X260" s="184"/>
    </row>
    <row r="261" spans="1:24" s="4" customFormat="1" ht="25" customHeight="1" x14ac:dyDescent="0.35">
      <c r="A261" s="238" t="s">
        <v>29</v>
      </c>
      <c r="B261" s="239"/>
      <c r="C261" s="239"/>
      <c r="D261" s="296">
        <f>U265</f>
        <v>0.875</v>
      </c>
      <c r="E261" s="297"/>
      <c r="F261" s="297"/>
      <c r="G261" s="297"/>
      <c r="H261" s="297"/>
      <c r="I261" s="297"/>
      <c r="J261" s="297"/>
      <c r="K261" s="297"/>
      <c r="L261" s="297"/>
      <c r="M261" s="297"/>
      <c r="N261" s="297"/>
      <c r="O261" s="297"/>
      <c r="P261" s="297"/>
      <c r="Q261" s="297"/>
      <c r="R261" s="297"/>
      <c r="S261" s="297"/>
      <c r="T261" s="297"/>
      <c r="U261" s="297"/>
      <c r="V261" s="297"/>
      <c r="W261" s="297"/>
      <c r="X261" s="298"/>
    </row>
    <row r="262" spans="1:24" ht="3" customHeight="1" x14ac:dyDescent="0.35">
      <c r="A262" s="2"/>
      <c r="B262" s="3"/>
      <c r="C262" s="3"/>
      <c r="D262" s="3"/>
      <c r="E262" s="3"/>
      <c r="F262" s="3"/>
      <c r="G262" s="3"/>
      <c r="H262" s="3"/>
      <c r="I262" s="3"/>
      <c r="J262" s="3"/>
      <c r="K262" s="3"/>
      <c r="L262" s="3"/>
      <c r="M262" s="3"/>
      <c r="N262" s="3"/>
      <c r="O262" s="3"/>
      <c r="P262" s="3"/>
      <c r="Q262" s="3"/>
      <c r="R262" s="3"/>
      <c r="S262" s="3"/>
      <c r="T262" s="102"/>
      <c r="U262" s="3"/>
      <c r="V262" s="56"/>
      <c r="W262" s="3"/>
      <c r="X262" s="38"/>
    </row>
    <row r="263" spans="1:24" s="4" customFormat="1" ht="21.75" customHeight="1" x14ac:dyDescent="0.35">
      <c r="A263" s="240" t="s">
        <v>6</v>
      </c>
      <c r="B263" s="228" t="s">
        <v>7</v>
      </c>
      <c r="C263" s="228"/>
      <c r="D263" s="228"/>
      <c r="E263" s="228"/>
      <c r="F263" s="235" t="s">
        <v>8</v>
      </c>
      <c r="G263" s="228" t="s">
        <v>9</v>
      </c>
      <c r="H263" s="228" t="s">
        <v>537</v>
      </c>
      <c r="I263" s="228"/>
      <c r="J263" s="228"/>
      <c r="K263" s="228"/>
      <c r="L263" s="228"/>
      <c r="M263" s="228"/>
      <c r="N263" s="228"/>
      <c r="O263" s="228"/>
      <c r="P263" s="228"/>
      <c r="Q263" s="228"/>
      <c r="R263" s="228"/>
      <c r="S263" s="228"/>
      <c r="T263" s="235" t="s">
        <v>10</v>
      </c>
      <c r="U263" s="235" t="s">
        <v>11</v>
      </c>
      <c r="V263" s="302" t="s">
        <v>192</v>
      </c>
      <c r="W263" s="228" t="s">
        <v>204</v>
      </c>
      <c r="X263" s="230" t="s">
        <v>117</v>
      </c>
    </row>
    <row r="264" spans="1:24" s="4" customFormat="1" ht="16.5" customHeight="1" x14ac:dyDescent="0.35">
      <c r="A264" s="314"/>
      <c r="B264" s="309"/>
      <c r="C264" s="309"/>
      <c r="D264" s="309"/>
      <c r="E264" s="309"/>
      <c r="F264" s="307"/>
      <c r="G264" s="309"/>
      <c r="H264" s="41" t="s">
        <v>12</v>
      </c>
      <c r="I264" s="41" t="s">
        <v>13</v>
      </c>
      <c r="J264" s="41" t="s">
        <v>14</v>
      </c>
      <c r="K264" s="41" t="s">
        <v>15</v>
      </c>
      <c r="L264" s="41" t="s">
        <v>14</v>
      </c>
      <c r="M264" s="41" t="s">
        <v>16</v>
      </c>
      <c r="N264" s="41" t="s">
        <v>16</v>
      </c>
      <c r="O264" s="41" t="s">
        <v>15</v>
      </c>
      <c r="P264" s="41" t="s">
        <v>17</v>
      </c>
      <c r="Q264" s="41" t="s">
        <v>18</v>
      </c>
      <c r="R264" s="41" t="s">
        <v>19</v>
      </c>
      <c r="S264" s="41" t="s">
        <v>20</v>
      </c>
      <c r="T264" s="307"/>
      <c r="U264" s="307"/>
      <c r="V264" s="308"/>
      <c r="W264" s="309"/>
      <c r="X264" s="327"/>
    </row>
    <row r="265" spans="1:24" s="104" customFormat="1" ht="40" customHeight="1" x14ac:dyDescent="0.35">
      <c r="A265" s="156">
        <v>7.1</v>
      </c>
      <c r="B265" s="194" t="s">
        <v>517</v>
      </c>
      <c r="C265" s="195"/>
      <c r="D265" s="195"/>
      <c r="E265" s="195"/>
      <c r="F265" s="195"/>
      <c r="G265" s="195"/>
      <c r="H265" s="196"/>
      <c r="I265" s="196"/>
      <c r="J265" s="196"/>
      <c r="K265" s="196"/>
      <c r="L265" s="196"/>
      <c r="M265" s="196"/>
      <c r="N265" s="196"/>
      <c r="O265" s="196"/>
      <c r="P265" s="196"/>
      <c r="Q265" s="196"/>
      <c r="R265" s="196"/>
      <c r="S265" s="196"/>
      <c r="T265" s="196"/>
      <c r="U265" s="160">
        <f>AVERAGE(U266:U268)</f>
        <v>0.875</v>
      </c>
      <c r="V265" s="112">
        <f>SUM(V266:V268)</f>
        <v>0</v>
      </c>
      <c r="W265" s="113"/>
      <c r="X265" s="117"/>
    </row>
    <row r="266" spans="1:24" s="4" customFormat="1" ht="35.15" customHeight="1" x14ac:dyDescent="0.35">
      <c r="A266" s="311" t="s">
        <v>234</v>
      </c>
      <c r="B266" s="310" t="s">
        <v>520</v>
      </c>
      <c r="C266" s="310"/>
      <c r="D266" s="310"/>
      <c r="E266" s="310"/>
      <c r="F266" s="176" t="s">
        <v>273</v>
      </c>
      <c r="G266" s="176" t="s">
        <v>269</v>
      </c>
      <c r="H266" s="158" t="s">
        <v>27</v>
      </c>
      <c r="I266" s="100" t="s">
        <v>27</v>
      </c>
      <c r="J266" s="100" t="s">
        <v>27</v>
      </c>
      <c r="K266" s="100" t="s">
        <v>27</v>
      </c>
      <c r="L266" s="100" t="s">
        <v>27</v>
      </c>
      <c r="M266" s="100" t="s">
        <v>27</v>
      </c>
      <c r="N266" s="100" t="s">
        <v>27</v>
      </c>
      <c r="O266" s="100" t="s">
        <v>27</v>
      </c>
      <c r="P266" s="100" t="s">
        <v>27</v>
      </c>
      <c r="Q266" s="100" t="s">
        <v>27</v>
      </c>
      <c r="R266" s="100" t="s">
        <v>27</v>
      </c>
      <c r="S266" s="100" t="s">
        <v>27</v>
      </c>
      <c r="T266" s="312" t="s">
        <v>361</v>
      </c>
      <c r="U266" s="180">
        <f>COUNTIF(H267:S267, "E") / COUNTA(H266:S266)</f>
        <v>0.75</v>
      </c>
      <c r="V266" s="360">
        <v>0</v>
      </c>
      <c r="W266" s="362" t="s">
        <v>257</v>
      </c>
      <c r="X266" s="118" t="s">
        <v>526</v>
      </c>
    </row>
    <row r="267" spans="1:24" s="4" customFormat="1" ht="35.15" customHeight="1" x14ac:dyDescent="0.35">
      <c r="A267" s="311"/>
      <c r="B267" s="310"/>
      <c r="C267" s="310"/>
      <c r="D267" s="310"/>
      <c r="E267" s="310"/>
      <c r="F267" s="177"/>
      <c r="G267" s="177"/>
      <c r="H267" s="159" t="s">
        <v>12</v>
      </c>
      <c r="I267" s="153" t="s">
        <v>12</v>
      </c>
      <c r="J267" s="153" t="s">
        <v>12</v>
      </c>
      <c r="K267" s="153" t="s">
        <v>12</v>
      </c>
      <c r="L267" s="153" t="s">
        <v>12</v>
      </c>
      <c r="M267" s="153" t="s">
        <v>12</v>
      </c>
      <c r="N267" s="153" t="s">
        <v>12</v>
      </c>
      <c r="O267" s="153" t="s">
        <v>12</v>
      </c>
      <c r="P267" s="157" t="s">
        <v>12</v>
      </c>
      <c r="Q267" s="157"/>
      <c r="R267" s="157"/>
      <c r="S267" s="157"/>
      <c r="T267" s="313"/>
      <c r="U267" s="181"/>
      <c r="V267" s="361"/>
      <c r="W267" s="363"/>
      <c r="X267" s="154"/>
    </row>
    <row r="268" spans="1:24" s="4" customFormat="1" ht="35.15" customHeight="1" x14ac:dyDescent="0.35">
      <c r="A268" s="172" t="s">
        <v>518</v>
      </c>
      <c r="B268" s="166" t="s">
        <v>268</v>
      </c>
      <c r="C268" s="167"/>
      <c r="D268" s="167"/>
      <c r="E268" s="168"/>
      <c r="F268" s="174" t="s">
        <v>273</v>
      </c>
      <c r="G268" s="178" t="s">
        <v>269</v>
      </c>
      <c r="H268" s="100" t="s">
        <v>27</v>
      </c>
      <c r="I268" s="100" t="s">
        <v>27</v>
      </c>
      <c r="J268" s="100" t="s">
        <v>27</v>
      </c>
      <c r="K268" s="100" t="s">
        <v>27</v>
      </c>
      <c r="L268" s="100" t="s">
        <v>27</v>
      </c>
      <c r="M268" s="155"/>
      <c r="N268" s="155"/>
      <c r="O268" s="155"/>
      <c r="P268" s="155"/>
      <c r="Q268" s="155"/>
      <c r="R268" s="155"/>
      <c r="S268" s="155"/>
      <c r="T268" s="164">
        <v>45456</v>
      </c>
      <c r="U268" s="180">
        <f>COUNTIF(H269:S269, "E") / COUNTA(H268:S268)</f>
        <v>1</v>
      </c>
      <c r="V268" s="364">
        <v>0</v>
      </c>
      <c r="W268" s="365" t="s">
        <v>257</v>
      </c>
      <c r="X268" s="154"/>
    </row>
    <row r="269" spans="1:24" s="4" customFormat="1" ht="35.15" customHeight="1" thickBot="1" x14ac:dyDescent="0.4">
      <c r="A269" s="173"/>
      <c r="B269" s="169"/>
      <c r="C269" s="170"/>
      <c r="D269" s="170"/>
      <c r="E269" s="171"/>
      <c r="F269" s="175"/>
      <c r="G269" s="179"/>
      <c r="H269" s="51" t="s">
        <v>12</v>
      </c>
      <c r="I269" s="51" t="s">
        <v>12</v>
      </c>
      <c r="J269" s="51" t="s">
        <v>12</v>
      </c>
      <c r="K269" s="51" t="s">
        <v>12</v>
      </c>
      <c r="L269" s="51" t="s">
        <v>12</v>
      </c>
      <c r="M269" s="49"/>
      <c r="N269" s="49"/>
      <c r="O269" s="49"/>
      <c r="P269" s="49"/>
      <c r="Q269" s="49"/>
      <c r="R269" s="49"/>
      <c r="S269" s="49"/>
      <c r="T269" s="165"/>
      <c r="U269" s="181"/>
      <c r="V269" s="248"/>
      <c r="W269" s="250"/>
      <c r="X269" s="50" t="s">
        <v>287</v>
      </c>
    </row>
    <row r="270" spans="1:24" s="4" customFormat="1" ht="24" customHeight="1" x14ac:dyDescent="0.35">
      <c r="A270" s="30"/>
      <c r="B270" s="31"/>
      <c r="C270" s="31"/>
      <c r="D270" s="31"/>
      <c r="E270" s="31"/>
      <c r="F270" s="32"/>
      <c r="G270" s="32"/>
      <c r="H270" s="32"/>
      <c r="I270" s="32"/>
      <c r="J270" s="32"/>
      <c r="K270" s="32"/>
      <c r="L270" s="32"/>
      <c r="M270" s="32"/>
      <c r="N270" s="32"/>
      <c r="O270" s="32"/>
      <c r="P270" s="32"/>
      <c r="Q270" s="32"/>
      <c r="R270" s="32"/>
      <c r="S270" s="32"/>
      <c r="T270" s="32"/>
      <c r="U270" s="33"/>
      <c r="V270" s="57"/>
      <c r="W270" s="34"/>
      <c r="X270" s="119"/>
    </row>
    <row r="271" spans="1:24" s="4" customFormat="1" ht="25.5" customHeight="1" x14ac:dyDescent="0.35">
      <c r="A271" s="30"/>
      <c r="B271" s="328" t="s">
        <v>524</v>
      </c>
      <c r="C271" s="328"/>
      <c r="D271" s="328"/>
      <c r="E271" s="328"/>
      <c r="F271" s="329"/>
      <c r="G271" s="35">
        <f>AVERAGE(D261,D226,D189,D121,D73,D53,D14)</f>
        <v>0.83633207070707072</v>
      </c>
      <c r="H271" s="32"/>
      <c r="I271" s="32"/>
      <c r="J271" s="32"/>
      <c r="K271" s="32"/>
      <c r="L271" s="32"/>
      <c r="M271" s="32"/>
      <c r="N271" s="32"/>
      <c r="O271" s="32"/>
      <c r="P271" s="32"/>
      <c r="Q271" s="32"/>
      <c r="R271" s="32"/>
      <c r="S271" s="32"/>
      <c r="T271" s="32"/>
      <c r="U271" s="33"/>
      <c r="V271" s="57"/>
      <c r="W271" s="34"/>
      <c r="X271" s="119"/>
    </row>
    <row r="272" spans="1:24" s="4" customFormat="1" ht="25.5" customHeight="1" x14ac:dyDescent="0.35">
      <c r="A272" s="30"/>
      <c r="B272" s="328" t="s">
        <v>525</v>
      </c>
      <c r="C272" s="328"/>
      <c r="D272" s="328"/>
      <c r="E272" s="328"/>
      <c r="F272" s="329"/>
      <c r="G272" s="29">
        <f>D260+D225+D188+D120+D72+D52+D13</f>
        <v>135522.20000000001</v>
      </c>
      <c r="H272" s="32"/>
      <c r="I272" s="32"/>
      <c r="J272" s="32"/>
      <c r="K272" s="32"/>
      <c r="L272" s="32"/>
      <c r="M272" s="32"/>
      <c r="N272" s="32"/>
      <c r="O272" s="32"/>
      <c r="P272" s="32"/>
      <c r="Q272" s="32"/>
      <c r="R272" s="32"/>
      <c r="S272" s="32"/>
      <c r="T272" s="32"/>
      <c r="U272" s="33"/>
      <c r="V272" s="57"/>
      <c r="W272" s="34"/>
      <c r="X272" s="119"/>
    </row>
    <row r="273" spans="1:24" ht="15" customHeight="1" x14ac:dyDescent="0.35">
      <c r="V273" s="58"/>
    </row>
    <row r="274" spans="1:24" ht="3" customHeight="1" x14ac:dyDescent="0.35">
      <c r="A274" s="4"/>
      <c r="B274" s="4"/>
      <c r="C274" s="4"/>
      <c r="D274" s="4"/>
      <c r="E274" s="4"/>
      <c r="F274" s="4"/>
      <c r="G274" s="4"/>
      <c r="H274" s="4"/>
      <c r="I274" s="4"/>
      <c r="J274" s="4"/>
      <c r="K274" s="4"/>
      <c r="L274" s="4"/>
      <c r="M274" s="4"/>
      <c r="N274" s="4"/>
      <c r="O274" s="4"/>
      <c r="P274" s="4"/>
      <c r="Q274" s="4"/>
      <c r="R274" s="4"/>
      <c r="S274" s="4"/>
      <c r="T274" s="93"/>
      <c r="U274" s="4"/>
      <c r="V274" s="59"/>
      <c r="W274" s="4"/>
      <c r="X274" s="121"/>
    </row>
    <row r="275" spans="1:24" s="4" customFormat="1" ht="13" x14ac:dyDescent="0.35">
      <c r="T275" s="93"/>
      <c r="V275" s="59"/>
      <c r="X275" s="121"/>
    </row>
    <row r="276" spans="1:24" s="4" customFormat="1" ht="13" x14ac:dyDescent="0.35">
      <c r="T276" s="93"/>
      <c r="V276" s="59"/>
      <c r="X276" s="121"/>
    </row>
    <row r="277" spans="1:24" s="4" customFormat="1" ht="13" x14ac:dyDescent="0.35">
      <c r="T277" s="93"/>
      <c r="V277" s="59"/>
      <c r="X277" s="121"/>
    </row>
    <row r="278" spans="1:24" s="4" customFormat="1" ht="13" x14ac:dyDescent="0.35">
      <c r="T278" s="93"/>
      <c r="V278" s="59"/>
      <c r="X278" s="121"/>
    </row>
    <row r="279" spans="1:24" s="4" customFormat="1" ht="13" x14ac:dyDescent="0.35">
      <c r="T279" s="93"/>
      <c r="V279" s="59"/>
      <c r="X279" s="121"/>
    </row>
    <row r="280" spans="1:24" s="4" customFormat="1" ht="13" x14ac:dyDescent="0.35">
      <c r="T280" s="93"/>
      <c r="V280" s="59"/>
      <c r="X280" s="121"/>
    </row>
    <row r="281" spans="1:24" s="4" customFormat="1" ht="13" x14ac:dyDescent="0.35">
      <c r="T281" s="93"/>
      <c r="V281" s="59"/>
      <c r="X281" s="121"/>
    </row>
    <row r="282" spans="1:24" s="4" customFormat="1" ht="13" x14ac:dyDescent="0.35">
      <c r="T282" s="93"/>
      <c r="V282" s="59"/>
      <c r="X282" s="121"/>
    </row>
    <row r="283" spans="1:24" s="4" customFormat="1" ht="13" x14ac:dyDescent="0.35">
      <c r="T283" s="93"/>
      <c r="V283" s="59"/>
      <c r="X283" s="121"/>
    </row>
    <row r="284" spans="1:24" s="4" customFormat="1" ht="13" x14ac:dyDescent="0.35">
      <c r="T284" s="93"/>
      <c r="V284" s="59"/>
      <c r="X284" s="121"/>
    </row>
    <row r="285" spans="1:24" s="4" customFormat="1" ht="13" x14ac:dyDescent="0.35">
      <c r="T285" s="93"/>
      <c r="V285" s="59"/>
      <c r="X285" s="121"/>
    </row>
    <row r="286" spans="1:24" s="4" customFormat="1" ht="13" x14ac:dyDescent="0.35">
      <c r="T286" s="93"/>
      <c r="V286" s="59"/>
      <c r="X286" s="121"/>
    </row>
    <row r="287" spans="1:24" s="4" customFormat="1" ht="13" x14ac:dyDescent="0.35">
      <c r="T287" s="93"/>
      <c r="V287" s="59"/>
      <c r="X287" s="121"/>
    </row>
    <row r="288" spans="1:24" s="4" customFormat="1" ht="13" x14ac:dyDescent="0.35">
      <c r="T288" s="93"/>
      <c r="V288" s="59"/>
      <c r="X288" s="121"/>
    </row>
    <row r="289" spans="20:24" s="4" customFormat="1" ht="13" x14ac:dyDescent="0.35">
      <c r="T289" s="93"/>
      <c r="V289" s="59"/>
      <c r="X289" s="121"/>
    </row>
    <row r="290" spans="20:24" s="4" customFormat="1" ht="13" x14ac:dyDescent="0.35">
      <c r="T290" s="93"/>
      <c r="V290" s="59"/>
      <c r="X290" s="121"/>
    </row>
    <row r="291" spans="20:24" s="4" customFormat="1" ht="13" x14ac:dyDescent="0.35">
      <c r="T291" s="93"/>
      <c r="V291" s="59"/>
      <c r="X291" s="121"/>
    </row>
    <row r="292" spans="20:24" s="4" customFormat="1" ht="13" x14ac:dyDescent="0.35">
      <c r="T292" s="93"/>
      <c r="V292" s="59"/>
      <c r="X292" s="121"/>
    </row>
    <row r="293" spans="20:24" s="4" customFormat="1" ht="13" x14ac:dyDescent="0.35">
      <c r="T293" s="93"/>
      <c r="V293" s="59"/>
      <c r="X293" s="121"/>
    </row>
    <row r="294" spans="20:24" s="4" customFormat="1" ht="13" x14ac:dyDescent="0.35">
      <c r="T294" s="93"/>
      <c r="V294" s="59"/>
      <c r="X294" s="121"/>
    </row>
    <row r="295" spans="20:24" s="4" customFormat="1" ht="13" x14ac:dyDescent="0.35">
      <c r="T295" s="93"/>
      <c r="V295" s="59"/>
      <c r="X295" s="121"/>
    </row>
    <row r="296" spans="20:24" s="4" customFormat="1" ht="13" x14ac:dyDescent="0.35">
      <c r="T296" s="93"/>
      <c r="V296" s="59"/>
      <c r="X296" s="121"/>
    </row>
    <row r="297" spans="20:24" s="4" customFormat="1" ht="13" x14ac:dyDescent="0.35">
      <c r="T297" s="93"/>
      <c r="V297" s="59"/>
      <c r="X297" s="121"/>
    </row>
    <row r="298" spans="20:24" s="4" customFormat="1" ht="13" x14ac:dyDescent="0.35">
      <c r="T298" s="93"/>
      <c r="V298" s="59"/>
      <c r="X298" s="121"/>
    </row>
    <row r="299" spans="20:24" s="4" customFormat="1" ht="13" x14ac:dyDescent="0.35">
      <c r="T299" s="93"/>
      <c r="V299" s="59"/>
      <c r="X299" s="121"/>
    </row>
    <row r="300" spans="20:24" s="4" customFormat="1" ht="13" x14ac:dyDescent="0.35">
      <c r="T300" s="93"/>
      <c r="V300" s="59"/>
      <c r="X300" s="121"/>
    </row>
    <row r="301" spans="20:24" s="4" customFormat="1" ht="13" x14ac:dyDescent="0.35">
      <c r="T301" s="93"/>
      <c r="V301" s="59"/>
      <c r="X301" s="121"/>
    </row>
    <row r="302" spans="20:24" s="4" customFormat="1" ht="13" x14ac:dyDescent="0.35">
      <c r="T302" s="93"/>
      <c r="V302" s="59"/>
      <c r="X302" s="121"/>
    </row>
    <row r="303" spans="20:24" s="4" customFormat="1" ht="13" x14ac:dyDescent="0.35">
      <c r="T303" s="93"/>
      <c r="V303" s="59"/>
      <c r="X303" s="121"/>
    </row>
    <row r="304" spans="20:24" s="4" customFormat="1" ht="13" x14ac:dyDescent="0.35">
      <c r="T304" s="93"/>
      <c r="V304" s="59"/>
      <c r="X304" s="121"/>
    </row>
    <row r="305" spans="20:24" s="4" customFormat="1" ht="13" x14ac:dyDescent="0.35">
      <c r="T305" s="93"/>
      <c r="V305" s="59"/>
      <c r="X305" s="121"/>
    </row>
    <row r="306" spans="20:24" s="4" customFormat="1" ht="13" x14ac:dyDescent="0.35">
      <c r="T306" s="93"/>
      <c r="V306" s="59"/>
      <c r="X306" s="121"/>
    </row>
    <row r="307" spans="20:24" s="4" customFormat="1" ht="13" x14ac:dyDescent="0.35">
      <c r="T307" s="93"/>
      <c r="V307" s="59"/>
      <c r="X307" s="121"/>
    </row>
    <row r="308" spans="20:24" s="4" customFormat="1" ht="13" x14ac:dyDescent="0.35">
      <c r="T308" s="93"/>
      <c r="V308" s="59"/>
      <c r="X308" s="121"/>
    </row>
    <row r="309" spans="20:24" s="4" customFormat="1" ht="13" x14ac:dyDescent="0.35">
      <c r="T309" s="93"/>
      <c r="V309" s="59"/>
      <c r="X309" s="121"/>
    </row>
    <row r="310" spans="20:24" s="4" customFormat="1" ht="13" x14ac:dyDescent="0.35">
      <c r="T310" s="93"/>
      <c r="V310" s="59"/>
      <c r="X310" s="121"/>
    </row>
    <row r="311" spans="20:24" s="4" customFormat="1" ht="13" x14ac:dyDescent="0.35">
      <c r="T311" s="93"/>
      <c r="V311" s="59"/>
      <c r="X311" s="121"/>
    </row>
    <row r="312" spans="20:24" s="4" customFormat="1" ht="13" x14ac:dyDescent="0.35">
      <c r="T312" s="93"/>
      <c r="V312" s="59"/>
      <c r="X312" s="121"/>
    </row>
    <row r="313" spans="20:24" s="4" customFormat="1" ht="13" x14ac:dyDescent="0.35">
      <c r="T313" s="93"/>
      <c r="V313" s="59"/>
      <c r="X313" s="121"/>
    </row>
    <row r="314" spans="20:24" s="4" customFormat="1" ht="13" x14ac:dyDescent="0.35">
      <c r="T314" s="93"/>
      <c r="V314" s="59"/>
      <c r="X314" s="121"/>
    </row>
    <row r="315" spans="20:24" s="4" customFormat="1" ht="13" x14ac:dyDescent="0.35">
      <c r="T315" s="93"/>
      <c r="V315" s="59"/>
      <c r="X315" s="121"/>
    </row>
    <row r="316" spans="20:24" s="4" customFormat="1" ht="13" x14ac:dyDescent="0.35">
      <c r="T316" s="93"/>
      <c r="V316" s="59"/>
      <c r="X316" s="121"/>
    </row>
    <row r="317" spans="20:24" s="4" customFormat="1" ht="13" x14ac:dyDescent="0.35">
      <c r="T317" s="93"/>
      <c r="V317" s="59"/>
      <c r="X317" s="121"/>
    </row>
    <row r="318" spans="20:24" s="4" customFormat="1" ht="13" x14ac:dyDescent="0.35">
      <c r="T318" s="93"/>
      <c r="V318" s="59"/>
      <c r="X318" s="121"/>
    </row>
    <row r="319" spans="20:24" s="4" customFormat="1" ht="13" x14ac:dyDescent="0.35">
      <c r="T319" s="93"/>
      <c r="V319" s="59"/>
      <c r="X319" s="121"/>
    </row>
    <row r="320" spans="20:24" s="4" customFormat="1" ht="13" x14ac:dyDescent="0.35">
      <c r="T320" s="93"/>
      <c r="V320" s="59"/>
      <c r="X320" s="121"/>
    </row>
    <row r="321" spans="20:24" s="4" customFormat="1" ht="13" x14ac:dyDescent="0.35">
      <c r="T321" s="93"/>
      <c r="V321" s="59"/>
      <c r="X321" s="121"/>
    </row>
    <row r="322" spans="20:24" s="4" customFormat="1" ht="13" x14ac:dyDescent="0.35">
      <c r="T322" s="93"/>
      <c r="V322" s="59"/>
      <c r="X322" s="121"/>
    </row>
    <row r="323" spans="20:24" s="4" customFormat="1" ht="13" x14ac:dyDescent="0.35">
      <c r="T323" s="93"/>
      <c r="V323" s="59"/>
      <c r="X323" s="121"/>
    </row>
    <row r="324" spans="20:24" s="4" customFormat="1" ht="13" x14ac:dyDescent="0.35">
      <c r="T324" s="93"/>
      <c r="V324" s="59"/>
      <c r="X324" s="121"/>
    </row>
    <row r="325" spans="20:24" s="4" customFormat="1" ht="13" x14ac:dyDescent="0.35">
      <c r="T325" s="93"/>
      <c r="V325" s="59"/>
      <c r="X325" s="121"/>
    </row>
    <row r="326" spans="20:24" s="4" customFormat="1" ht="13" x14ac:dyDescent="0.35">
      <c r="T326" s="93"/>
      <c r="V326" s="59"/>
      <c r="X326" s="121"/>
    </row>
    <row r="327" spans="20:24" s="4" customFormat="1" ht="13" x14ac:dyDescent="0.35">
      <c r="T327" s="93"/>
      <c r="V327" s="59"/>
      <c r="X327" s="121"/>
    </row>
    <row r="328" spans="20:24" s="4" customFormat="1" ht="13" x14ac:dyDescent="0.35">
      <c r="T328" s="93"/>
      <c r="V328" s="59"/>
      <c r="X328" s="121"/>
    </row>
    <row r="329" spans="20:24" s="4" customFormat="1" ht="13" x14ac:dyDescent="0.35">
      <c r="T329" s="93"/>
      <c r="V329" s="59"/>
      <c r="X329" s="121"/>
    </row>
    <row r="330" spans="20:24" s="4" customFormat="1" ht="13" x14ac:dyDescent="0.35">
      <c r="T330" s="93"/>
      <c r="V330" s="59"/>
      <c r="X330" s="121"/>
    </row>
    <row r="331" spans="20:24" s="4" customFormat="1" ht="13" x14ac:dyDescent="0.35">
      <c r="T331" s="93"/>
      <c r="V331" s="59"/>
      <c r="X331" s="121"/>
    </row>
    <row r="332" spans="20:24" s="4" customFormat="1" ht="13" x14ac:dyDescent="0.35">
      <c r="T332" s="93"/>
      <c r="V332" s="59"/>
      <c r="X332" s="121"/>
    </row>
    <row r="333" spans="20:24" s="4" customFormat="1" ht="13" x14ac:dyDescent="0.35">
      <c r="T333" s="93"/>
      <c r="V333" s="59"/>
      <c r="X333" s="121"/>
    </row>
    <row r="334" spans="20:24" s="4" customFormat="1" ht="13" x14ac:dyDescent="0.35">
      <c r="T334" s="93"/>
      <c r="V334" s="59"/>
      <c r="X334" s="121"/>
    </row>
    <row r="335" spans="20:24" s="4" customFormat="1" ht="13" x14ac:dyDescent="0.35">
      <c r="T335" s="93"/>
      <c r="V335" s="59"/>
      <c r="X335" s="121"/>
    </row>
    <row r="336" spans="20:24" s="4" customFormat="1" ht="13" x14ac:dyDescent="0.35">
      <c r="T336" s="93"/>
      <c r="V336" s="59"/>
      <c r="X336" s="121"/>
    </row>
    <row r="337" spans="20:24" s="4" customFormat="1" ht="13" x14ac:dyDescent="0.35">
      <c r="T337" s="93"/>
      <c r="V337" s="59"/>
      <c r="X337" s="121"/>
    </row>
    <row r="338" spans="20:24" s="4" customFormat="1" ht="13" x14ac:dyDescent="0.35">
      <c r="T338" s="93"/>
      <c r="V338" s="59"/>
      <c r="X338" s="121"/>
    </row>
    <row r="339" spans="20:24" s="4" customFormat="1" ht="13" x14ac:dyDescent="0.35">
      <c r="T339" s="93"/>
      <c r="V339" s="59"/>
      <c r="X339" s="121"/>
    </row>
    <row r="340" spans="20:24" s="4" customFormat="1" ht="13" x14ac:dyDescent="0.35">
      <c r="T340" s="93"/>
      <c r="V340" s="59"/>
      <c r="X340" s="121"/>
    </row>
    <row r="341" spans="20:24" s="4" customFormat="1" ht="13" x14ac:dyDescent="0.35">
      <c r="T341" s="93"/>
      <c r="V341" s="59"/>
      <c r="X341" s="121"/>
    </row>
    <row r="342" spans="20:24" s="4" customFormat="1" ht="13" x14ac:dyDescent="0.35">
      <c r="T342" s="93"/>
      <c r="V342" s="59"/>
      <c r="X342" s="121"/>
    </row>
    <row r="343" spans="20:24" s="4" customFormat="1" ht="13" x14ac:dyDescent="0.35">
      <c r="T343" s="93"/>
      <c r="V343" s="59"/>
      <c r="X343" s="121"/>
    </row>
    <row r="344" spans="20:24" s="4" customFormat="1" ht="13" x14ac:dyDescent="0.35">
      <c r="T344" s="93"/>
      <c r="V344" s="59"/>
      <c r="X344" s="121"/>
    </row>
    <row r="345" spans="20:24" s="4" customFormat="1" ht="13" x14ac:dyDescent="0.35">
      <c r="T345" s="93"/>
      <c r="V345" s="59"/>
      <c r="X345" s="121"/>
    </row>
    <row r="346" spans="20:24" s="4" customFormat="1" ht="13" x14ac:dyDescent="0.35">
      <c r="T346" s="93"/>
      <c r="V346" s="59"/>
      <c r="X346" s="121"/>
    </row>
    <row r="347" spans="20:24" s="4" customFormat="1" ht="13" x14ac:dyDescent="0.35">
      <c r="T347" s="93"/>
      <c r="V347" s="59"/>
      <c r="X347" s="121"/>
    </row>
    <row r="348" spans="20:24" s="4" customFormat="1" ht="13" x14ac:dyDescent="0.35">
      <c r="T348" s="93"/>
      <c r="V348" s="59"/>
      <c r="X348" s="121"/>
    </row>
    <row r="349" spans="20:24" s="4" customFormat="1" ht="13" x14ac:dyDescent="0.35">
      <c r="T349" s="93"/>
      <c r="V349" s="59"/>
      <c r="X349" s="121"/>
    </row>
    <row r="350" spans="20:24" s="4" customFormat="1" ht="13" x14ac:dyDescent="0.35">
      <c r="T350" s="93"/>
      <c r="V350" s="59"/>
      <c r="X350" s="121"/>
    </row>
    <row r="351" spans="20:24" s="4" customFormat="1" ht="13" x14ac:dyDescent="0.35">
      <c r="T351" s="93"/>
      <c r="V351" s="59"/>
      <c r="X351" s="121"/>
    </row>
    <row r="352" spans="20:24" s="4" customFormat="1" ht="13" x14ac:dyDescent="0.35">
      <c r="T352" s="93"/>
      <c r="V352" s="59"/>
      <c r="X352" s="121"/>
    </row>
    <row r="353" spans="20:24" s="4" customFormat="1" ht="13" x14ac:dyDescent="0.35">
      <c r="T353" s="93"/>
      <c r="V353" s="59"/>
      <c r="X353" s="121"/>
    </row>
    <row r="354" spans="20:24" s="4" customFormat="1" ht="13" x14ac:dyDescent="0.35">
      <c r="T354" s="93"/>
      <c r="V354" s="59"/>
      <c r="X354" s="121"/>
    </row>
    <row r="355" spans="20:24" s="4" customFormat="1" ht="13" x14ac:dyDescent="0.35">
      <c r="T355" s="93"/>
      <c r="V355" s="59"/>
      <c r="X355" s="121"/>
    </row>
    <row r="356" spans="20:24" s="4" customFormat="1" ht="13" x14ac:dyDescent="0.35">
      <c r="T356" s="93"/>
      <c r="V356" s="59"/>
      <c r="X356" s="121"/>
    </row>
    <row r="357" spans="20:24" s="4" customFormat="1" ht="13" x14ac:dyDescent="0.35">
      <c r="T357" s="93"/>
      <c r="V357" s="59"/>
      <c r="X357" s="121"/>
    </row>
    <row r="358" spans="20:24" s="4" customFormat="1" ht="13" x14ac:dyDescent="0.35">
      <c r="T358" s="93"/>
      <c r="V358" s="59"/>
      <c r="X358" s="121"/>
    </row>
    <row r="359" spans="20:24" s="4" customFormat="1" ht="13" x14ac:dyDescent="0.35">
      <c r="T359" s="93"/>
      <c r="V359" s="59"/>
      <c r="X359" s="121"/>
    </row>
    <row r="360" spans="20:24" s="4" customFormat="1" ht="13" x14ac:dyDescent="0.35">
      <c r="T360" s="93"/>
      <c r="V360" s="59"/>
      <c r="X360" s="121"/>
    </row>
    <row r="361" spans="20:24" s="4" customFormat="1" ht="13" x14ac:dyDescent="0.35">
      <c r="T361" s="93"/>
      <c r="V361" s="59"/>
      <c r="X361" s="121"/>
    </row>
    <row r="362" spans="20:24" s="4" customFormat="1" ht="13" x14ac:dyDescent="0.35">
      <c r="T362" s="93"/>
      <c r="V362" s="59"/>
      <c r="X362" s="121"/>
    </row>
    <row r="363" spans="20:24" s="4" customFormat="1" ht="13" x14ac:dyDescent="0.35">
      <c r="T363" s="93"/>
      <c r="V363" s="59"/>
      <c r="X363" s="121"/>
    </row>
    <row r="364" spans="20:24" s="4" customFormat="1" ht="13" x14ac:dyDescent="0.35">
      <c r="T364" s="93"/>
      <c r="V364" s="59"/>
      <c r="X364" s="121"/>
    </row>
    <row r="365" spans="20:24" s="4" customFormat="1" ht="13" x14ac:dyDescent="0.35">
      <c r="T365" s="93"/>
      <c r="V365" s="59"/>
      <c r="X365" s="121"/>
    </row>
    <row r="366" spans="20:24" s="4" customFormat="1" ht="13" x14ac:dyDescent="0.35">
      <c r="T366" s="93"/>
      <c r="V366" s="59"/>
      <c r="X366" s="121"/>
    </row>
    <row r="367" spans="20:24" s="4" customFormat="1" ht="13" x14ac:dyDescent="0.35">
      <c r="T367" s="93"/>
      <c r="V367" s="59"/>
      <c r="X367" s="121"/>
    </row>
    <row r="368" spans="20:24" s="4" customFormat="1" ht="13" x14ac:dyDescent="0.35">
      <c r="T368" s="93"/>
      <c r="V368" s="59"/>
      <c r="X368" s="121"/>
    </row>
    <row r="369" spans="20:24" s="4" customFormat="1" ht="13" x14ac:dyDescent="0.35">
      <c r="T369" s="93"/>
      <c r="V369" s="59"/>
      <c r="X369" s="121"/>
    </row>
    <row r="370" spans="20:24" s="4" customFormat="1" ht="13" x14ac:dyDescent="0.35">
      <c r="T370" s="93"/>
      <c r="V370" s="59"/>
      <c r="X370" s="121"/>
    </row>
    <row r="371" spans="20:24" s="4" customFormat="1" ht="13" x14ac:dyDescent="0.35">
      <c r="T371" s="93"/>
      <c r="V371" s="59"/>
      <c r="X371" s="121"/>
    </row>
    <row r="372" spans="20:24" s="4" customFormat="1" ht="13" x14ac:dyDescent="0.35">
      <c r="T372" s="93"/>
      <c r="V372" s="59"/>
      <c r="X372" s="121"/>
    </row>
    <row r="373" spans="20:24" s="4" customFormat="1" ht="13" x14ac:dyDescent="0.35">
      <c r="T373" s="93"/>
      <c r="V373" s="59"/>
      <c r="X373" s="121"/>
    </row>
    <row r="374" spans="20:24" s="4" customFormat="1" ht="13" x14ac:dyDescent="0.35">
      <c r="T374" s="93"/>
      <c r="V374" s="59"/>
      <c r="X374" s="121"/>
    </row>
    <row r="375" spans="20:24" s="4" customFormat="1" ht="13" x14ac:dyDescent="0.35">
      <c r="T375" s="93"/>
      <c r="V375" s="59"/>
      <c r="X375" s="121"/>
    </row>
    <row r="376" spans="20:24" s="4" customFormat="1" ht="13" x14ac:dyDescent="0.35">
      <c r="T376" s="93"/>
      <c r="V376" s="59"/>
      <c r="X376" s="121"/>
    </row>
    <row r="377" spans="20:24" s="4" customFormat="1" ht="13" x14ac:dyDescent="0.35">
      <c r="T377" s="93"/>
      <c r="V377" s="59"/>
      <c r="X377" s="121"/>
    </row>
    <row r="378" spans="20:24" s="4" customFormat="1" ht="13" x14ac:dyDescent="0.35">
      <c r="T378" s="93"/>
      <c r="V378" s="59"/>
      <c r="X378" s="121"/>
    </row>
    <row r="379" spans="20:24" s="4" customFormat="1" ht="13" x14ac:dyDescent="0.35">
      <c r="T379" s="93"/>
      <c r="V379" s="59"/>
      <c r="X379" s="121"/>
    </row>
    <row r="380" spans="20:24" s="4" customFormat="1" ht="13" x14ac:dyDescent="0.35">
      <c r="T380" s="93"/>
      <c r="V380" s="59"/>
      <c r="X380" s="121"/>
    </row>
    <row r="381" spans="20:24" s="4" customFormat="1" ht="13" x14ac:dyDescent="0.35">
      <c r="T381" s="93"/>
      <c r="V381" s="59"/>
      <c r="X381" s="121"/>
    </row>
    <row r="382" spans="20:24" s="4" customFormat="1" ht="13" x14ac:dyDescent="0.35">
      <c r="T382" s="93"/>
      <c r="V382" s="59"/>
      <c r="X382" s="121"/>
    </row>
    <row r="383" spans="20:24" s="4" customFormat="1" ht="13" x14ac:dyDescent="0.35">
      <c r="T383" s="93"/>
      <c r="V383" s="59"/>
      <c r="X383" s="121"/>
    </row>
    <row r="384" spans="20:24" s="4" customFormat="1" ht="13" x14ac:dyDescent="0.35">
      <c r="T384" s="93"/>
      <c r="V384" s="59"/>
      <c r="X384" s="121"/>
    </row>
    <row r="385" spans="20:24" s="4" customFormat="1" ht="13" x14ac:dyDescent="0.35">
      <c r="T385" s="93"/>
      <c r="V385" s="59"/>
      <c r="X385" s="121"/>
    </row>
    <row r="386" spans="20:24" s="4" customFormat="1" ht="13" x14ac:dyDescent="0.35">
      <c r="T386" s="93"/>
      <c r="V386" s="59"/>
      <c r="X386" s="121"/>
    </row>
    <row r="387" spans="20:24" s="4" customFormat="1" ht="13" x14ac:dyDescent="0.35">
      <c r="T387" s="93"/>
      <c r="V387" s="59"/>
      <c r="X387" s="121"/>
    </row>
    <row r="388" spans="20:24" s="4" customFormat="1" ht="13" x14ac:dyDescent="0.35">
      <c r="T388" s="93"/>
      <c r="V388" s="59"/>
      <c r="X388" s="121"/>
    </row>
    <row r="389" spans="20:24" s="4" customFormat="1" ht="13" x14ac:dyDescent="0.35">
      <c r="T389" s="93"/>
      <c r="V389" s="59"/>
      <c r="X389" s="121"/>
    </row>
    <row r="390" spans="20:24" s="4" customFormat="1" ht="13" x14ac:dyDescent="0.35">
      <c r="T390" s="93"/>
      <c r="V390" s="59"/>
      <c r="X390" s="121"/>
    </row>
    <row r="391" spans="20:24" s="4" customFormat="1" ht="13" x14ac:dyDescent="0.35">
      <c r="T391" s="93"/>
      <c r="V391" s="59"/>
      <c r="X391" s="121"/>
    </row>
    <row r="392" spans="20:24" s="4" customFormat="1" ht="13" x14ac:dyDescent="0.35">
      <c r="T392" s="93"/>
      <c r="V392" s="59"/>
      <c r="X392" s="121"/>
    </row>
    <row r="393" spans="20:24" s="4" customFormat="1" ht="13" x14ac:dyDescent="0.35">
      <c r="T393" s="93"/>
      <c r="V393" s="59"/>
      <c r="X393" s="121"/>
    </row>
    <row r="394" spans="20:24" s="4" customFormat="1" ht="13" x14ac:dyDescent="0.35">
      <c r="T394" s="93"/>
      <c r="V394" s="59"/>
      <c r="X394" s="121"/>
    </row>
    <row r="395" spans="20:24" s="4" customFormat="1" ht="13" x14ac:dyDescent="0.35">
      <c r="T395" s="93"/>
      <c r="V395" s="59"/>
      <c r="X395" s="121"/>
    </row>
    <row r="396" spans="20:24" s="4" customFormat="1" ht="13" x14ac:dyDescent="0.35">
      <c r="T396" s="93"/>
      <c r="V396" s="59"/>
      <c r="X396" s="121"/>
    </row>
    <row r="397" spans="20:24" s="4" customFormat="1" ht="13" x14ac:dyDescent="0.35">
      <c r="T397" s="93"/>
      <c r="V397" s="59"/>
      <c r="X397" s="121"/>
    </row>
    <row r="398" spans="20:24" s="4" customFormat="1" ht="13" x14ac:dyDescent="0.35">
      <c r="T398" s="93"/>
      <c r="V398" s="59"/>
      <c r="X398" s="121"/>
    </row>
    <row r="399" spans="20:24" s="4" customFormat="1" ht="13" x14ac:dyDescent="0.35">
      <c r="T399" s="93"/>
      <c r="V399" s="59"/>
      <c r="X399" s="121"/>
    </row>
    <row r="400" spans="20:24" s="4" customFormat="1" ht="13" x14ac:dyDescent="0.35">
      <c r="T400" s="93"/>
      <c r="V400" s="59"/>
      <c r="X400" s="121"/>
    </row>
    <row r="401" spans="20:24" s="4" customFormat="1" ht="13" x14ac:dyDescent="0.35">
      <c r="T401" s="93"/>
      <c r="V401" s="59"/>
      <c r="X401" s="121"/>
    </row>
    <row r="402" spans="20:24" s="4" customFormat="1" ht="13" x14ac:dyDescent="0.35">
      <c r="T402" s="93"/>
      <c r="V402" s="59"/>
      <c r="X402" s="121"/>
    </row>
    <row r="403" spans="20:24" s="4" customFormat="1" ht="13" x14ac:dyDescent="0.35">
      <c r="T403" s="93"/>
      <c r="V403" s="59"/>
      <c r="X403" s="121"/>
    </row>
    <row r="404" spans="20:24" s="4" customFormat="1" ht="13" x14ac:dyDescent="0.35">
      <c r="T404" s="93"/>
      <c r="V404" s="59"/>
      <c r="X404" s="121"/>
    </row>
    <row r="405" spans="20:24" s="4" customFormat="1" ht="13" x14ac:dyDescent="0.35">
      <c r="T405" s="93"/>
      <c r="V405" s="59"/>
      <c r="X405" s="121"/>
    </row>
    <row r="406" spans="20:24" s="4" customFormat="1" ht="13" x14ac:dyDescent="0.35">
      <c r="T406" s="93"/>
      <c r="V406" s="59"/>
      <c r="X406" s="121"/>
    </row>
    <row r="407" spans="20:24" s="4" customFormat="1" ht="13" x14ac:dyDescent="0.35">
      <c r="T407" s="93"/>
      <c r="V407" s="59"/>
      <c r="X407" s="121"/>
    </row>
    <row r="408" spans="20:24" s="4" customFormat="1" ht="13" x14ac:dyDescent="0.35">
      <c r="T408" s="93"/>
      <c r="V408" s="59"/>
      <c r="X408" s="121"/>
    </row>
    <row r="409" spans="20:24" s="4" customFormat="1" ht="13" x14ac:dyDescent="0.35">
      <c r="T409" s="93"/>
      <c r="V409" s="59"/>
      <c r="X409" s="121"/>
    </row>
    <row r="410" spans="20:24" s="4" customFormat="1" ht="13" x14ac:dyDescent="0.35">
      <c r="T410" s="93"/>
      <c r="V410" s="59"/>
      <c r="X410" s="121"/>
    </row>
    <row r="411" spans="20:24" s="4" customFormat="1" ht="13" x14ac:dyDescent="0.35">
      <c r="T411" s="93"/>
      <c r="V411" s="59"/>
      <c r="X411" s="121"/>
    </row>
    <row r="412" spans="20:24" s="4" customFormat="1" ht="13" x14ac:dyDescent="0.35">
      <c r="T412" s="93"/>
      <c r="V412" s="59"/>
      <c r="X412" s="121"/>
    </row>
    <row r="413" spans="20:24" s="4" customFormat="1" ht="13" x14ac:dyDescent="0.35">
      <c r="T413" s="93"/>
      <c r="V413" s="59"/>
      <c r="X413" s="121"/>
    </row>
    <row r="414" spans="20:24" s="4" customFormat="1" ht="13" x14ac:dyDescent="0.35">
      <c r="T414" s="93"/>
      <c r="V414" s="59"/>
      <c r="X414" s="121"/>
    </row>
    <row r="415" spans="20:24" s="4" customFormat="1" ht="13" x14ac:dyDescent="0.35">
      <c r="T415" s="93"/>
      <c r="V415" s="59"/>
      <c r="X415" s="121"/>
    </row>
    <row r="416" spans="20:24" s="4" customFormat="1" ht="13" x14ac:dyDescent="0.35">
      <c r="T416" s="93"/>
      <c r="V416" s="59"/>
      <c r="X416" s="121"/>
    </row>
    <row r="417" spans="20:24" s="4" customFormat="1" ht="13" x14ac:dyDescent="0.35">
      <c r="T417" s="93"/>
      <c r="V417" s="59"/>
      <c r="X417" s="121"/>
    </row>
    <row r="418" spans="20:24" s="4" customFormat="1" ht="13" x14ac:dyDescent="0.35">
      <c r="T418" s="93"/>
      <c r="V418" s="59"/>
      <c r="X418" s="121"/>
    </row>
    <row r="419" spans="20:24" s="4" customFormat="1" ht="13" x14ac:dyDescent="0.35">
      <c r="T419" s="93"/>
      <c r="V419" s="59"/>
      <c r="X419" s="121"/>
    </row>
    <row r="420" spans="20:24" s="4" customFormat="1" ht="13" x14ac:dyDescent="0.35">
      <c r="T420" s="93"/>
      <c r="V420" s="59"/>
      <c r="X420" s="121"/>
    </row>
    <row r="421" spans="20:24" s="4" customFormat="1" ht="13" x14ac:dyDescent="0.35">
      <c r="T421" s="93"/>
      <c r="V421" s="59"/>
      <c r="X421" s="121"/>
    </row>
    <row r="422" spans="20:24" s="4" customFormat="1" ht="13" x14ac:dyDescent="0.35">
      <c r="T422" s="93"/>
      <c r="V422" s="59"/>
      <c r="X422" s="121"/>
    </row>
  </sheetData>
  <mergeCells count="864">
    <mergeCell ref="X178:X179"/>
    <mergeCell ref="X176:X177"/>
    <mergeCell ref="X174:X175"/>
    <mergeCell ref="A174:A175"/>
    <mergeCell ref="A176:A177"/>
    <mergeCell ref="B176:E177"/>
    <mergeCell ref="A178:A179"/>
    <mergeCell ref="B178:E179"/>
    <mergeCell ref="F178:F179"/>
    <mergeCell ref="F176:F177"/>
    <mergeCell ref="F174:F175"/>
    <mergeCell ref="G174:G175"/>
    <mergeCell ref="G176:G177"/>
    <mergeCell ref="G178:G179"/>
    <mergeCell ref="V194:V195"/>
    <mergeCell ref="W194:W195"/>
    <mergeCell ref="W196:W197"/>
    <mergeCell ref="V196:V197"/>
    <mergeCell ref="V203:V204"/>
    <mergeCell ref="B174:E175"/>
    <mergeCell ref="T174:T175"/>
    <mergeCell ref="T176:T177"/>
    <mergeCell ref="T178:T179"/>
    <mergeCell ref="U174:U175"/>
    <mergeCell ref="U176:U177"/>
    <mergeCell ref="U178:U179"/>
    <mergeCell ref="V178:V179"/>
    <mergeCell ref="V176:V177"/>
    <mergeCell ref="V174:V175"/>
    <mergeCell ref="W174:W175"/>
    <mergeCell ref="W176:W177"/>
    <mergeCell ref="W178:W179"/>
    <mergeCell ref="T203:T204"/>
    <mergeCell ref="U203:U204"/>
    <mergeCell ref="W203:W204"/>
    <mergeCell ref="T201:T202"/>
    <mergeCell ref="U201:U202"/>
    <mergeCell ref="V201:V202"/>
    <mergeCell ref="W201:W202"/>
    <mergeCell ref="B196:E197"/>
    <mergeCell ref="A194:A195"/>
    <mergeCell ref="F194:F195"/>
    <mergeCell ref="G194:G195"/>
    <mergeCell ref="F196:F197"/>
    <mergeCell ref="F198:F199"/>
    <mergeCell ref="G198:G199"/>
    <mergeCell ref="G196:G197"/>
    <mergeCell ref="A196:A197"/>
    <mergeCell ref="A198:A199"/>
    <mergeCell ref="B198:E199"/>
    <mergeCell ref="T198:T199"/>
    <mergeCell ref="U198:U199"/>
    <mergeCell ref="V198:V199"/>
    <mergeCell ref="W198:W199"/>
    <mergeCell ref="T196:T197"/>
    <mergeCell ref="B194:E195"/>
    <mergeCell ref="T194:T195"/>
    <mergeCell ref="U194:U195"/>
    <mergeCell ref="U196:U197"/>
    <mergeCell ref="T209:T210"/>
    <mergeCell ref="U209:U210"/>
    <mergeCell ref="V209:V210"/>
    <mergeCell ref="W209:W210"/>
    <mergeCell ref="T207:T208"/>
    <mergeCell ref="U207:U208"/>
    <mergeCell ref="V207:V208"/>
    <mergeCell ref="W207:W208"/>
    <mergeCell ref="T205:T206"/>
    <mergeCell ref="U205:U206"/>
    <mergeCell ref="V205:V206"/>
    <mergeCell ref="W205:W206"/>
    <mergeCell ref="B205:E206"/>
    <mergeCell ref="A205:A206"/>
    <mergeCell ref="F205:F206"/>
    <mergeCell ref="G205:G206"/>
    <mergeCell ref="B203:E204"/>
    <mergeCell ref="A203:A204"/>
    <mergeCell ref="A201:A202"/>
    <mergeCell ref="B201:E202"/>
    <mergeCell ref="F201:F202"/>
    <mergeCell ref="G201:G202"/>
    <mergeCell ref="F203:F204"/>
    <mergeCell ref="G203:G204"/>
    <mergeCell ref="B209:E210"/>
    <mergeCell ref="A209:A210"/>
    <mergeCell ref="G209:G210"/>
    <mergeCell ref="G211:G212"/>
    <mergeCell ref="B207:E208"/>
    <mergeCell ref="A207:A208"/>
    <mergeCell ref="F207:F208"/>
    <mergeCell ref="G207:G208"/>
    <mergeCell ref="B215:E216"/>
    <mergeCell ref="A215:A216"/>
    <mergeCell ref="F215:F216"/>
    <mergeCell ref="F213:F214"/>
    <mergeCell ref="F211:F212"/>
    <mergeCell ref="F209:F210"/>
    <mergeCell ref="B213:E214"/>
    <mergeCell ref="A213:A214"/>
    <mergeCell ref="W231:W232"/>
    <mergeCell ref="W233:W234"/>
    <mergeCell ref="W235:W236"/>
    <mergeCell ref="V235:V236"/>
    <mergeCell ref="V233:V234"/>
    <mergeCell ref="G213:G214"/>
    <mergeCell ref="G215:G216"/>
    <mergeCell ref="B211:E212"/>
    <mergeCell ref="A211:A212"/>
    <mergeCell ref="T215:T216"/>
    <mergeCell ref="U215:U216"/>
    <mergeCell ref="V215:V216"/>
    <mergeCell ref="W215:W216"/>
    <mergeCell ref="T213:T214"/>
    <mergeCell ref="U213:U214"/>
    <mergeCell ref="V213:V214"/>
    <mergeCell ref="W213:W214"/>
    <mergeCell ref="T211:T212"/>
    <mergeCell ref="U211:U212"/>
    <mergeCell ref="V211:V212"/>
    <mergeCell ref="W211:W212"/>
    <mergeCell ref="A235:A236"/>
    <mergeCell ref="A233:A234"/>
    <mergeCell ref="B233:E234"/>
    <mergeCell ref="B231:E232"/>
    <mergeCell ref="A231:A232"/>
    <mergeCell ref="F231:F232"/>
    <mergeCell ref="F233:F234"/>
    <mergeCell ref="G231:G232"/>
    <mergeCell ref="F235:F236"/>
    <mergeCell ref="G233:G234"/>
    <mergeCell ref="G235:G236"/>
    <mergeCell ref="A237:A238"/>
    <mergeCell ref="A239:A240"/>
    <mergeCell ref="B239:E240"/>
    <mergeCell ref="B237:E238"/>
    <mergeCell ref="F237:F238"/>
    <mergeCell ref="G237:G238"/>
    <mergeCell ref="T237:T238"/>
    <mergeCell ref="U237:U238"/>
    <mergeCell ref="V237:V238"/>
    <mergeCell ref="T239:T240"/>
    <mergeCell ref="U239:U240"/>
    <mergeCell ref="V239:V240"/>
    <mergeCell ref="W153:W154"/>
    <mergeCell ref="V151:V152"/>
    <mergeCell ref="V149:V150"/>
    <mergeCell ref="W149:W150"/>
    <mergeCell ref="W151:W152"/>
    <mergeCell ref="V266:V267"/>
    <mergeCell ref="W266:W267"/>
    <mergeCell ref="V268:V269"/>
    <mergeCell ref="W268:W269"/>
    <mergeCell ref="V251:V252"/>
    <mergeCell ref="W251:W252"/>
    <mergeCell ref="W253:W254"/>
    <mergeCell ref="V253:V254"/>
    <mergeCell ref="V249:V250"/>
    <mergeCell ref="W249:W250"/>
    <mergeCell ref="V243:V244"/>
    <mergeCell ref="V245:V246"/>
    <mergeCell ref="W245:W246"/>
    <mergeCell ref="W243:W244"/>
    <mergeCell ref="V241:V242"/>
    <mergeCell ref="W241:W242"/>
    <mergeCell ref="W239:W240"/>
    <mergeCell ref="W237:W238"/>
    <mergeCell ref="W165:W166"/>
    <mergeCell ref="U165:U166"/>
    <mergeCell ref="U167:U168"/>
    <mergeCell ref="V167:V168"/>
    <mergeCell ref="V165:V166"/>
    <mergeCell ref="U149:U150"/>
    <mergeCell ref="U151:U152"/>
    <mergeCell ref="U153:U154"/>
    <mergeCell ref="U157:U158"/>
    <mergeCell ref="U161:U162"/>
    <mergeCell ref="U163:U164"/>
    <mergeCell ref="U159:U160"/>
    <mergeCell ref="U155:U156"/>
    <mergeCell ref="V163:V164"/>
    <mergeCell ref="V153:V154"/>
    <mergeCell ref="W163:W164"/>
    <mergeCell ref="V161:V162"/>
    <mergeCell ref="W161:W162"/>
    <mergeCell ref="V159:V160"/>
    <mergeCell ref="W159:W160"/>
    <mergeCell ref="V157:V158"/>
    <mergeCell ref="W157:W158"/>
    <mergeCell ref="V155:V156"/>
    <mergeCell ref="W155:W156"/>
    <mergeCell ref="T167:T168"/>
    <mergeCell ref="T169:T170"/>
    <mergeCell ref="T171:T172"/>
    <mergeCell ref="U171:U172"/>
    <mergeCell ref="V171:V172"/>
    <mergeCell ref="W171:W172"/>
    <mergeCell ref="U169:U170"/>
    <mergeCell ref="V169:V170"/>
    <mergeCell ref="W169:W170"/>
    <mergeCell ref="W167:W168"/>
    <mergeCell ref="T149:T150"/>
    <mergeCell ref="T151:T152"/>
    <mergeCell ref="T153:T154"/>
    <mergeCell ref="T155:T156"/>
    <mergeCell ref="T157:T158"/>
    <mergeCell ref="T159:T160"/>
    <mergeCell ref="T161:T162"/>
    <mergeCell ref="T163:T164"/>
    <mergeCell ref="T165:T166"/>
    <mergeCell ref="F149:F150"/>
    <mergeCell ref="F153:F154"/>
    <mergeCell ref="F155:F156"/>
    <mergeCell ref="F163:F164"/>
    <mergeCell ref="F165:F166"/>
    <mergeCell ref="F161:F162"/>
    <mergeCell ref="F159:F160"/>
    <mergeCell ref="F157:F158"/>
    <mergeCell ref="F151:F152"/>
    <mergeCell ref="G165:G166"/>
    <mergeCell ref="G163:G164"/>
    <mergeCell ref="G161:G162"/>
    <mergeCell ref="G159:G160"/>
    <mergeCell ref="G157:G158"/>
    <mergeCell ref="G155:G156"/>
    <mergeCell ref="G153:G154"/>
    <mergeCell ref="G151:G152"/>
    <mergeCell ref="G149:G150"/>
    <mergeCell ref="B169:E170"/>
    <mergeCell ref="A169:A170"/>
    <mergeCell ref="A171:A172"/>
    <mergeCell ref="B171:E172"/>
    <mergeCell ref="F171:F172"/>
    <mergeCell ref="G171:G172"/>
    <mergeCell ref="F169:F170"/>
    <mergeCell ref="G169:G170"/>
    <mergeCell ref="F167:F168"/>
    <mergeCell ref="G167:G168"/>
    <mergeCell ref="A159:A160"/>
    <mergeCell ref="B157:E158"/>
    <mergeCell ref="B159:E160"/>
    <mergeCell ref="B161:E162"/>
    <mergeCell ref="A161:A162"/>
    <mergeCell ref="A163:A164"/>
    <mergeCell ref="A165:A166"/>
    <mergeCell ref="A167:A168"/>
    <mergeCell ref="B163:E164"/>
    <mergeCell ref="B165:E166"/>
    <mergeCell ref="B167:E168"/>
    <mergeCell ref="B149:E150"/>
    <mergeCell ref="B151:E152"/>
    <mergeCell ref="B153:E154"/>
    <mergeCell ref="B155:E156"/>
    <mergeCell ref="A149:A150"/>
    <mergeCell ref="A151:A152"/>
    <mergeCell ref="A153:A154"/>
    <mergeCell ref="A155:A156"/>
    <mergeCell ref="A157:A158"/>
    <mergeCell ref="B144:E145"/>
    <mergeCell ref="A144:A145"/>
    <mergeCell ref="F144:F145"/>
    <mergeCell ref="T144:T145"/>
    <mergeCell ref="U144:U145"/>
    <mergeCell ref="V144:V145"/>
    <mergeCell ref="W144:W145"/>
    <mergeCell ref="A146:A147"/>
    <mergeCell ref="B146:E147"/>
    <mergeCell ref="F146:F147"/>
    <mergeCell ref="G146:G147"/>
    <mergeCell ref="G144:G145"/>
    <mergeCell ref="T146:T147"/>
    <mergeCell ref="U146:U147"/>
    <mergeCell ref="V146:V147"/>
    <mergeCell ref="W146:W147"/>
    <mergeCell ref="A140:A141"/>
    <mergeCell ref="B140:E141"/>
    <mergeCell ref="F140:F141"/>
    <mergeCell ref="G140:G141"/>
    <mergeCell ref="T140:T141"/>
    <mergeCell ref="U140:U141"/>
    <mergeCell ref="V140:V141"/>
    <mergeCell ref="W140:W141"/>
    <mergeCell ref="G142:G143"/>
    <mergeCell ref="F142:F143"/>
    <mergeCell ref="B142:E143"/>
    <mergeCell ref="A142:A143"/>
    <mergeCell ref="T142:T143"/>
    <mergeCell ref="U142:U143"/>
    <mergeCell ref="V142:V143"/>
    <mergeCell ref="W142:W143"/>
    <mergeCell ref="U136:U137"/>
    <mergeCell ref="V136:V137"/>
    <mergeCell ref="W136:W137"/>
    <mergeCell ref="B138:E139"/>
    <mergeCell ref="A138:A139"/>
    <mergeCell ref="F138:F139"/>
    <mergeCell ref="G138:G139"/>
    <mergeCell ref="T138:T139"/>
    <mergeCell ref="U138:U139"/>
    <mergeCell ref="V138:V139"/>
    <mergeCell ref="W138:W139"/>
    <mergeCell ref="T126:T127"/>
    <mergeCell ref="U126:U127"/>
    <mergeCell ref="V126:V127"/>
    <mergeCell ref="W126:W127"/>
    <mergeCell ref="T128:T129"/>
    <mergeCell ref="U128:U129"/>
    <mergeCell ref="V128:V129"/>
    <mergeCell ref="W128:W129"/>
    <mergeCell ref="T105:T106"/>
    <mergeCell ref="T107:T108"/>
    <mergeCell ref="U107:U108"/>
    <mergeCell ref="V107:V108"/>
    <mergeCell ref="U105:U106"/>
    <mergeCell ref="V105:V106"/>
    <mergeCell ref="W107:W108"/>
    <mergeCell ref="W105:W106"/>
    <mergeCell ref="V101:V102"/>
    <mergeCell ref="T103:T104"/>
    <mergeCell ref="U103:U104"/>
    <mergeCell ref="V103:V104"/>
    <mergeCell ref="W84:W85"/>
    <mergeCell ref="W86:W87"/>
    <mergeCell ref="T88:T89"/>
    <mergeCell ref="U88:U89"/>
    <mergeCell ref="V88:V89"/>
    <mergeCell ref="W88:W89"/>
    <mergeCell ref="T90:T91"/>
    <mergeCell ref="U90:U91"/>
    <mergeCell ref="V90:V91"/>
    <mergeCell ref="W90:W91"/>
    <mergeCell ref="W101:W102"/>
    <mergeCell ref="W99:W100"/>
    <mergeCell ref="W103:W104"/>
    <mergeCell ref="T99:T100"/>
    <mergeCell ref="U99:U100"/>
    <mergeCell ref="V99:V100"/>
    <mergeCell ref="T101:T102"/>
    <mergeCell ref="U101:U102"/>
    <mergeCell ref="W78:W79"/>
    <mergeCell ref="T80:T81"/>
    <mergeCell ref="U80:U81"/>
    <mergeCell ref="V80:V81"/>
    <mergeCell ref="W80:W81"/>
    <mergeCell ref="T82:T83"/>
    <mergeCell ref="U82:U83"/>
    <mergeCell ref="V82:V83"/>
    <mergeCell ref="W82:W83"/>
    <mergeCell ref="A107:A108"/>
    <mergeCell ref="B107:E108"/>
    <mergeCell ref="F107:F108"/>
    <mergeCell ref="G107:G108"/>
    <mergeCell ref="F105:F106"/>
    <mergeCell ref="G105:G106"/>
    <mergeCell ref="T78:T79"/>
    <mergeCell ref="U78:U79"/>
    <mergeCell ref="V78:V79"/>
    <mergeCell ref="T84:T85"/>
    <mergeCell ref="U84:U85"/>
    <mergeCell ref="V84:V85"/>
    <mergeCell ref="T86:T87"/>
    <mergeCell ref="U86:U87"/>
    <mergeCell ref="V86:V87"/>
    <mergeCell ref="T92:T93"/>
    <mergeCell ref="U92:U93"/>
    <mergeCell ref="V92:V93"/>
    <mergeCell ref="T94:T95"/>
    <mergeCell ref="U94:U95"/>
    <mergeCell ref="V94:V95"/>
    <mergeCell ref="T96:T97"/>
    <mergeCell ref="U96:U97"/>
    <mergeCell ref="V96:V97"/>
    <mergeCell ref="B101:E102"/>
    <mergeCell ref="F101:F102"/>
    <mergeCell ref="G101:G102"/>
    <mergeCell ref="A101:A102"/>
    <mergeCell ref="A103:A104"/>
    <mergeCell ref="F103:F104"/>
    <mergeCell ref="G103:G104"/>
    <mergeCell ref="B103:E104"/>
    <mergeCell ref="B105:E106"/>
    <mergeCell ref="A105:A106"/>
    <mergeCell ref="G94:G95"/>
    <mergeCell ref="B96:E97"/>
    <mergeCell ref="F96:F97"/>
    <mergeCell ref="G96:G97"/>
    <mergeCell ref="A96:A97"/>
    <mergeCell ref="B99:E100"/>
    <mergeCell ref="A99:A100"/>
    <mergeCell ref="F99:F100"/>
    <mergeCell ref="G99:G100"/>
    <mergeCell ref="A88:A89"/>
    <mergeCell ref="A90:A91"/>
    <mergeCell ref="B90:E91"/>
    <mergeCell ref="B92:E93"/>
    <mergeCell ref="A92:A93"/>
    <mergeCell ref="B94:E95"/>
    <mergeCell ref="A94:A95"/>
    <mergeCell ref="F78:F79"/>
    <mergeCell ref="G78:G79"/>
    <mergeCell ref="G80:G81"/>
    <mergeCell ref="F80:F81"/>
    <mergeCell ref="F82:F83"/>
    <mergeCell ref="G82:G83"/>
    <mergeCell ref="F84:F85"/>
    <mergeCell ref="G84:G85"/>
    <mergeCell ref="F86:F87"/>
    <mergeCell ref="G86:G87"/>
    <mergeCell ref="F88:F89"/>
    <mergeCell ref="G88:G89"/>
    <mergeCell ref="F90:F91"/>
    <mergeCell ref="G90:G91"/>
    <mergeCell ref="F92:F93"/>
    <mergeCell ref="G92:G93"/>
    <mergeCell ref="F94:F95"/>
    <mergeCell ref="B78:E79"/>
    <mergeCell ref="A78:A79"/>
    <mergeCell ref="A80:A81"/>
    <mergeCell ref="A82:A83"/>
    <mergeCell ref="B80:E81"/>
    <mergeCell ref="B82:E83"/>
    <mergeCell ref="A84:A85"/>
    <mergeCell ref="B84:E85"/>
    <mergeCell ref="B86:E87"/>
    <mergeCell ref="A86:A87"/>
    <mergeCell ref="X44:X45"/>
    <mergeCell ref="G58:G59"/>
    <mergeCell ref="T58:T59"/>
    <mergeCell ref="U58:U59"/>
    <mergeCell ref="V58:V59"/>
    <mergeCell ref="W58:W59"/>
    <mergeCell ref="X58:X59"/>
    <mergeCell ref="X60:X61"/>
    <mergeCell ref="X62:X63"/>
    <mergeCell ref="X25:X26"/>
    <mergeCell ref="X27:X28"/>
    <mergeCell ref="X29:X30"/>
    <mergeCell ref="X31:X32"/>
    <mergeCell ref="X33:X34"/>
    <mergeCell ref="X35:X36"/>
    <mergeCell ref="X37:X38"/>
    <mergeCell ref="X40:X41"/>
    <mergeCell ref="X42:X43"/>
    <mergeCell ref="B126:E127"/>
    <mergeCell ref="B128:E129"/>
    <mergeCell ref="A126:A127"/>
    <mergeCell ref="A128:A129"/>
    <mergeCell ref="F126:F127"/>
    <mergeCell ref="G126:G127"/>
    <mergeCell ref="F128:F129"/>
    <mergeCell ref="G128:G129"/>
    <mergeCell ref="B130:E131"/>
    <mergeCell ref="F130:F131"/>
    <mergeCell ref="G130:G131"/>
    <mergeCell ref="A130:A131"/>
    <mergeCell ref="X21:X22"/>
    <mergeCell ref="X23:X24"/>
    <mergeCell ref="B58:E59"/>
    <mergeCell ref="A58:A59"/>
    <mergeCell ref="F58:F59"/>
    <mergeCell ref="B60:E61"/>
    <mergeCell ref="A60:A61"/>
    <mergeCell ref="F60:F61"/>
    <mergeCell ref="G60:G61"/>
    <mergeCell ref="T60:T61"/>
    <mergeCell ref="U60:U61"/>
    <mergeCell ref="V60:V61"/>
    <mergeCell ref="W60:W61"/>
    <mergeCell ref="B44:E45"/>
    <mergeCell ref="A44:A45"/>
    <mergeCell ref="F44:F45"/>
    <mergeCell ref="G44:G45"/>
    <mergeCell ref="T44:T45"/>
    <mergeCell ref="U44:U45"/>
    <mergeCell ref="V44:V45"/>
    <mergeCell ref="W44:W45"/>
    <mergeCell ref="B46:E46"/>
    <mergeCell ref="B40:E41"/>
    <mergeCell ref="A40:A41"/>
    <mergeCell ref="F40:F41"/>
    <mergeCell ref="G40:G41"/>
    <mergeCell ref="T40:T41"/>
    <mergeCell ref="U40:U41"/>
    <mergeCell ref="V40:V41"/>
    <mergeCell ref="W40:W41"/>
    <mergeCell ref="B42:E43"/>
    <mergeCell ref="A42:A43"/>
    <mergeCell ref="F42:F43"/>
    <mergeCell ref="G42:G43"/>
    <mergeCell ref="T42:T43"/>
    <mergeCell ref="U42:U43"/>
    <mergeCell ref="V42:V43"/>
    <mergeCell ref="W42:W43"/>
    <mergeCell ref="B37:E38"/>
    <mergeCell ref="A37:A38"/>
    <mergeCell ref="F37:F38"/>
    <mergeCell ref="G37:G38"/>
    <mergeCell ref="T37:T38"/>
    <mergeCell ref="U37:U38"/>
    <mergeCell ref="V37:V38"/>
    <mergeCell ref="W37:W38"/>
    <mergeCell ref="B39:E39"/>
    <mergeCell ref="B33:E34"/>
    <mergeCell ref="A33:A34"/>
    <mergeCell ref="F33:F34"/>
    <mergeCell ref="G33:G34"/>
    <mergeCell ref="T33:T34"/>
    <mergeCell ref="U33:U34"/>
    <mergeCell ref="V33:V34"/>
    <mergeCell ref="W33:W34"/>
    <mergeCell ref="B35:E36"/>
    <mergeCell ref="A35:A36"/>
    <mergeCell ref="F35:F36"/>
    <mergeCell ref="G35:G36"/>
    <mergeCell ref="T35:T36"/>
    <mergeCell ref="U35:U36"/>
    <mergeCell ref="V35:V36"/>
    <mergeCell ref="W35:W36"/>
    <mergeCell ref="T29:T30"/>
    <mergeCell ref="U27:U28"/>
    <mergeCell ref="V27:V28"/>
    <mergeCell ref="U29:U30"/>
    <mergeCell ref="V29:V30"/>
    <mergeCell ref="W29:W30"/>
    <mergeCell ref="B25:E26"/>
    <mergeCell ref="B31:E32"/>
    <mergeCell ref="A31:A32"/>
    <mergeCell ref="F31:F32"/>
    <mergeCell ref="G31:G32"/>
    <mergeCell ref="T31:T32"/>
    <mergeCell ref="U31:U32"/>
    <mergeCell ref="V31:V32"/>
    <mergeCell ref="W31:W32"/>
    <mergeCell ref="B29:E30"/>
    <mergeCell ref="F29:F30"/>
    <mergeCell ref="A29:A30"/>
    <mergeCell ref="G29:G30"/>
    <mergeCell ref="A25:A26"/>
    <mergeCell ref="F25:F26"/>
    <mergeCell ref="G25:G26"/>
    <mergeCell ref="T25:T26"/>
    <mergeCell ref="U25:U26"/>
    <mergeCell ref="V25:V26"/>
    <mergeCell ref="W25:W26"/>
    <mergeCell ref="B27:E28"/>
    <mergeCell ref="A27:A28"/>
    <mergeCell ref="W27:W28"/>
    <mergeCell ref="F27:F28"/>
    <mergeCell ref="G27:G28"/>
    <mergeCell ref="T27:T28"/>
    <mergeCell ref="B21:E22"/>
    <mergeCell ref="A21:A22"/>
    <mergeCell ref="F21:F22"/>
    <mergeCell ref="G21:G22"/>
    <mergeCell ref="T21:T22"/>
    <mergeCell ref="U21:U22"/>
    <mergeCell ref="V21:V22"/>
    <mergeCell ref="W21:W22"/>
    <mergeCell ref="B23:E24"/>
    <mergeCell ref="A23:A24"/>
    <mergeCell ref="F23:F24"/>
    <mergeCell ref="G23:G24"/>
    <mergeCell ref="T23:T24"/>
    <mergeCell ref="U23:U24"/>
    <mergeCell ref="V23:V24"/>
    <mergeCell ref="W23:W24"/>
    <mergeCell ref="A19:A20"/>
    <mergeCell ref="B19:E20"/>
    <mergeCell ref="F19:F20"/>
    <mergeCell ref="G19:G20"/>
    <mergeCell ref="T19:T20"/>
    <mergeCell ref="U19:U20"/>
    <mergeCell ref="V19:V20"/>
    <mergeCell ref="W19:W20"/>
    <mergeCell ref="X19:X20"/>
    <mergeCell ref="A52:C52"/>
    <mergeCell ref="X263:X264"/>
    <mergeCell ref="B271:F271"/>
    <mergeCell ref="B272:F272"/>
    <mergeCell ref="E185:X185"/>
    <mergeCell ref="A48:C48"/>
    <mergeCell ref="D48:X48"/>
    <mergeCell ref="D226:X226"/>
    <mergeCell ref="B230:G230"/>
    <mergeCell ref="H230:T230"/>
    <mergeCell ref="A218:C218"/>
    <mergeCell ref="W55:W56"/>
    <mergeCell ref="X55:X56"/>
    <mergeCell ref="F263:F264"/>
    <mergeCell ref="T75:T76"/>
    <mergeCell ref="G263:G264"/>
    <mergeCell ref="H263:S263"/>
    <mergeCell ref="T263:T264"/>
    <mergeCell ref="A225:C225"/>
    <mergeCell ref="A226:C226"/>
    <mergeCell ref="D187:X187"/>
    <mergeCell ref="A114:C116"/>
    <mergeCell ref="U191:U192"/>
    <mergeCell ref="V191:V192"/>
    <mergeCell ref="W191:W192"/>
    <mergeCell ref="X191:X192"/>
    <mergeCell ref="D117:X117"/>
    <mergeCell ref="D118:X118"/>
    <mergeCell ref="D120:X120"/>
    <mergeCell ref="D186:X186"/>
    <mergeCell ref="T130:T131"/>
    <mergeCell ref="U130:U131"/>
    <mergeCell ref="V130:V131"/>
    <mergeCell ref="W130:W131"/>
    <mergeCell ref="T132:T133"/>
    <mergeCell ref="V132:V133"/>
    <mergeCell ref="U132:U133"/>
    <mergeCell ref="W132:W133"/>
    <mergeCell ref="T134:T135"/>
    <mergeCell ref="U134:U135"/>
    <mergeCell ref="V134:V135"/>
    <mergeCell ref="W134:W135"/>
    <mergeCell ref="E183:X183"/>
    <mergeCell ref="B132:E133"/>
    <mergeCell ref="F132:F133"/>
    <mergeCell ref="G132:G133"/>
    <mergeCell ref="B134:E135"/>
    <mergeCell ref="F134:F135"/>
    <mergeCell ref="A53:C53"/>
    <mergeCell ref="D53:X53"/>
    <mergeCell ref="A260:C260"/>
    <mergeCell ref="A258:C258"/>
    <mergeCell ref="E258:X258"/>
    <mergeCell ref="D259:X259"/>
    <mergeCell ref="D260:X260"/>
    <mergeCell ref="A55:A56"/>
    <mergeCell ref="B55:E56"/>
    <mergeCell ref="F55:F56"/>
    <mergeCell ref="G55:G56"/>
    <mergeCell ref="E113:X113"/>
    <mergeCell ref="A111:C113"/>
    <mergeCell ref="F123:F124"/>
    <mergeCell ref="G123:G124"/>
    <mergeCell ref="H123:S123"/>
    <mergeCell ref="T123:T124"/>
    <mergeCell ref="U123:U124"/>
    <mergeCell ref="V123:V124"/>
    <mergeCell ref="U75:U76"/>
    <mergeCell ref="V75:V76"/>
    <mergeCell ref="E111:X111"/>
    <mergeCell ref="B77:T77"/>
    <mergeCell ref="H193:T193"/>
    <mergeCell ref="A191:A192"/>
    <mergeCell ref="B191:E192"/>
    <mergeCell ref="F191:F192"/>
    <mergeCell ref="G191:G192"/>
    <mergeCell ref="E182:X182"/>
    <mergeCell ref="A51:C51"/>
    <mergeCell ref="D51:X51"/>
    <mergeCell ref="D52:X52"/>
    <mergeCell ref="E220:X220"/>
    <mergeCell ref="B193:G193"/>
    <mergeCell ref="B200:G200"/>
    <mergeCell ref="H200:T200"/>
    <mergeCell ref="U55:U56"/>
    <mergeCell ref="V55:V56"/>
    <mergeCell ref="W75:W76"/>
    <mergeCell ref="X75:X76"/>
    <mergeCell ref="A72:C72"/>
    <mergeCell ref="A70:C71"/>
    <mergeCell ref="D71:X71"/>
    <mergeCell ref="A110:C110"/>
    <mergeCell ref="D110:X110"/>
    <mergeCell ref="A65:C65"/>
    <mergeCell ref="D65:X65"/>
    <mergeCell ref="E112:X112"/>
    <mergeCell ref="D189:X189"/>
    <mergeCell ref="A186:C187"/>
    <mergeCell ref="A188:C188"/>
    <mergeCell ref="A182:C183"/>
    <mergeCell ref="H55:S55"/>
    <mergeCell ref="T55:T56"/>
    <mergeCell ref="A181:C181"/>
    <mergeCell ref="D181:X181"/>
    <mergeCell ref="D188:X188"/>
    <mergeCell ref="E114:X114"/>
    <mergeCell ref="E115:X115"/>
    <mergeCell ref="B98:E98"/>
    <mergeCell ref="B88:E89"/>
    <mergeCell ref="E66:X66"/>
    <mergeCell ref="E68:X68"/>
    <mergeCell ref="D70:X70"/>
    <mergeCell ref="D72:X72"/>
    <mergeCell ref="A68:C69"/>
    <mergeCell ref="A132:A133"/>
    <mergeCell ref="A134:A135"/>
    <mergeCell ref="G134:G135"/>
    <mergeCell ref="B136:E137"/>
    <mergeCell ref="A136:A137"/>
    <mergeCell ref="F136:F137"/>
    <mergeCell ref="W228:W229"/>
    <mergeCell ref="X228:X229"/>
    <mergeCell ref="W263:W264"/>
    <mergeCell ref="B266:E267"/>
    <mergeCell ref="A266:A267"/>
    <mergeCell ref="T266:T267"/>
    <mergeCell ref="A261:C261"/>
    <mergeCell ref="D261:X261"/>
    <mergeCell ref="A263:A264"/>
    <mergeCell ref="B263:E264"/>
    <mergeCell ref="B249:E250"/>
    <mergeCell ref="A249:A250"/>
    <mergeCell ref="A251:A252"/>
    <mergeCell ref="B251:E252"/>
    <mergeCell ref="A253:A254"/>
    <mergeCell ref="F253:F254"/>
    <mergeCell ref="G253:G254"/>
    <mergeCell ref="F251:F252"/>
    <mergeCell ref="G251:G252"/>
    <mergeCell ref="F249:F250"/>
    <mergeCell ref="G249:G250"/>
    <mergeCell ref="T251:T252"/>
    <mergeCell ref="T253:T254"/>
    <mergeCell ref="A228:A229"/>
    <mergeCell ref="B228:E229"/>
    <mergeCell ref="F228:F229"/>
    <mergeCell ref="G228:G229"/>
    <mergeCell ref="H228:S228"/>
    <mergeCell ref="T228:T229"/>
    <mergeCell ref="U228:U229"/>
    <mergeCell ref="V228:V229"/>
    <mergeCell ref="U263:U264"/>
    <mergeCell ref="V263:V264"/>
    <mergeCell ref="U253:U254"/>
    <mergeCell ref="U251:U252"/>
    <mergeCell ref="G241:G242"/>
    <mergeCell ref="T241:T242"/>
    <mergeCell ref="U241:U242"/>
    <mergeCell ref="B235:E236"/>
    <mergeCell ref="T231:T232"/>
    <mergeCell ref="T233:T234"/>
    <mergeCell ref="T235:T236"/>
    <mergeCell ref="U235:U236"/>
    <mergeCell ref="U233:U234"/>
    <mergeCell ref="U231:U232"/>
    <mergeCell ref="V231:V232"/>
    <mergeCell ref="A245:A246"/>
    <mergeCell ref="A243:A244"/>
    <mergeCell ref="B243:E244"/>
    <mergeCell ref="F243:F244"/>
    <mergeCell ref="G243:G244"/>
    <mergeCell ref="T243:T244"/>
    <mergeCell ref="T245:T246"/>
    <mergeCell ref="U245:U246"/>
    <mergeCell ref="U243:U244"/>
    <mergeCell ref="A241:A242"/>
    <mergeCell ref="B241:E242"/>
    <mergeCell ref="A13:C13"/>
    <mergeCell ref="A14:C14"/>
    <mergeCell ref="D14:X14"/>
    <mergeCell ref="A73:C73"/>
    <mergeCell ref="D73:X73"/>
    <mergeCell ref="A75:A76"/>
    <mergeCell ref="B75:E76"/>
    <mergeCell ref="F75:F76"/>
    <mergeCell ref="G75:G76"/>
    <mergeCell ref="H75:S75"/>
    <mergeCell ref="D13:X13"/>
    <mergeCell ref="D50:X50"/>
    <mergeCell ref="T16:T17"/>
    <mergeCell ref="U16:U17"/>
    <mergeCell ref="V16:V17"/>
    <mergeCell ref="W16:W17"/>
    <mergeCell ref="X16:X17"/>
    <mergeCell ref="B18:T18"/>
    <mergeCell ref="A16:A17"/>
    <mergeCell ref="B16:E17"/>
    <mergeCell ref="F16:F17"/>
    <mergeCell ref="G16:G17"/>
    <mergeCell ref="H16:S16"/>
    <mergeCell ref="B57:T57"/>
    <mergeCell ref="A4:X4"/>
    <mergeCell ref="A1:D3"/>
    <mergeCell ref="E1:V1"/>
    <mergeCell ref="E2:V3"/>
    <mergeCell ref="W6:X6"/>
    <mergeCell ref="W7:X7"/>
    <mergeCell ref="W8:X8"/>
    <mergeCell ref="A12:C12"/>
    <mergeCell ref="A10:C10"/>
    <mergeCell ref="D10:X10"/>
    <mergeCell ref="E11:X11"/>
    <mergeCell ref="A11:C11"/>
    <mergeCell ref="D12:X12"/>
    <mergeCell ref="A6:B6"/>
    <mergeCell ref="A7:B7"/>
    <mergeCell ref="A8:B8"/>
    <mergeCell ref="C6:U6"/>
    <mergeCell ref="C7:U7"/>
    <mergeCell ref="C8:U8"/>
    <mergeCell ref="A49:C49"/>
    <mergeCell ref="E49:X49"/>
    <mergeCell ref="A50:C50"/>
    <mergeCell ref="E67:X67"/>
    <mergeCell ref="A66:C67"/>
    <mergeCell ref="B62:E63"/>
    <mergeCell ref="A62:A63"/>
    <mergeCell ref="F62:F63"/>
    <mergeCell ref="G62:G63"/>
    <mergeCell ref="T62:T63"/>
    <mergeCell ref="U62:U63"/>
    <mergeCell ref="V62:V63"/>
    <mergeCell ref="W62:W63"/>
    <mergeCell ref="A117:C119"/>
    <mergeCell ref="D119:X119"/>
    <mergeCell ref="W123:W124"/>
    <mergeCell ref="X123:X124"/>
    <mergeCell ref="D121:X121"/>
    <mergeCell ref="T191:T192"/>
    <mergeCell ref="H191:S191"/>
    <mergeCell ref="A223:C224"/>
    <mergeCell ref="D223:X223"/>
    <mergeCell ref="D224:X224"/>
    <mergeCell ref="A184:C185"/>
    <mergeCell ref="E184:X184"/>
    <mergeCell ref="A120:C120"/>
    <mergeCell ref="A121:C121"/>
    <mergeCell ref="B173:T173"/>
    <mergeCell ref="A123:A124"/>
    <mergeCell ref="B123:E124"/>
    <mergeCell ref="B125:T125"/>
    <mergeCell ref="B148:T148"/>
    <mergeCell ref="G136:G137"/>
    <mergeCell ref="T136:T137"/>
    <mergeCell ref="E221:X221"/>
    <mergeCell ref="E222:X222"/>
    <mergeCell ref="A189:C189"/>
    <mergeCell ref="D225:X225"/>
    <mergeCell ref="A221:C222"/>
    <mergeCell ref="E219:X219"/>
    <mergeCell ref="D218:X218"/>
    <mergeCell ref="A219:C220"/>
    <mergeCell ref="B265:G265"/>
    <mergeCell ref="H265:T265"/>
    <mergeCell ref="H247:T247"/>
    <mergeCell ref="B248:E248"/>
    <mergeCell ref="B247:G247"/>
    <mergeCell ref="B253:E254"/>
    <mergeCell ref="T249:T250"/>
    <mergeCell ref="A259:C259"/>
    <mergeCell ref="U249:U250"/>
    <mergeCell ref="B245:E246"/>
    <mergeCell ref="F245:F246"/>
    <mergeCell ref="G245:G246"/>
    <mergeCell ref="F239:F240"/>
    <mergeCell ref="G239:G240"/>
    <mergeCell ref="A257:C257"/>
    <mergeCell ref="E257:X257"/>
    <mergeCell ref="A256:C256"/>
    <mergeCell ref="D256:X256"/>
    <mergeCell ref="F241:F242"/>
    <mergeCell ref="T268:T269"/>
    <mergeCell ref="B268:E269"/>
    <mergeCell ref="A268:A269"/>
    <mergeCell ref="F268:F269"/>
    <mergeCell ref="F266:F267"/>
    <mergeCell ref="G268:G269"/>
    <mergeCell ref="G266:G267"/>
    <mergeCell ref="U266:U267"/>
    <mergeCell ref="U268:U269"/>
  </mergeCells>
  <phoneticPr fontId="25" type="noConversion"/>
  <conditionalFormatting sqref="H60:H63 I165:L166 I163:K164 M163:M164">
    <cfRule type="containsText" dxfId="21" priority="247" operator="containsText" text="R">
      <formula>NOT(ISERROR(SEARCH("R",H60)))</formula>
    </cfRule>
  </conditionalFormatting>
  <conditionalFormatting sqref="I161:P162">
    <cfRule type="containsText" dxfId="20" priority="38" operator="containsText" text="R">
      <formula>NOT(ISERROR(SEARCH("R",I161)))</formula>
    </cfRule>
  </conditionalFormatting>
  <conditionalFormatting sqref="I60:S62">
    <cfRule type="containsText" dxfId="19" priority="279" operator="containsText" text="R">
      <formula>NOT(ISERROR(SEARCH("R",I60)))</formula>
    </cfRule>
  </conditionalFormatting>
  <conditionalFormatting sqref="I149:S150">
    <cfRule type="containsText" dxfId="18" priority="34" operator="containsText" text="R">
      <formula>NOT(ISERROR(SEARCH("R",I149)))</formula>
    </cfRule>
  </conditionalFormatting>
  <conditionalFormatting sqref="N163:P164">
    <cfRule type="containsText" dxfId="17" priority="42" operator="containsText" text="R">
      <formula>NOT(ISERROR(SEARCH("R",N163)))</formula>
    </cfRule>
  </conditionalFormatting>
  <conditionalFormatting sqref="M165:S166">
    <cfRule type="containsText" dxfId="16" priority="36" operator="containsText" text="R">
      <formula>NOT(ISERROR(SEARCH("R",M165)))</formula>
    </cfRule>
  </conditionalFormatting>
  <conditionalFormatting sqref="Q161:S164">
    <cfRule type="containsText" dxfId="15" priority="37" operator="containsText" text="R">
      <formula>NOT(ISERROR(SEARCH("R",Q161)))</formula>
    </cfRule>
  </conditionalFormatting>
  <conditionalFormatting sqref="H19:S46">
    <cfRule type="containsText" dxfId="14" priority="13" operator="containsText" text="E">
      <formula>NOT(ISERROR(SEARCH("E",H19)))</formula>
    </cfRule>
    <cfRule type="containsText" dxfId="13" priority="14" operator="containsText" text="E">
      <formula>NOT(ISERROR(SEARCH("E",H19)))</formula>
    </cfRule>
  </conditionalFormatting>
  <conditionalFormatting sqref="H58:S63">
    <cfRule type="containsText" dxfId="12" priority="12" operator="containsText" text="E">
      <formula>NOT(ISERROR(SEARCH("E",H58)))</formula>
    </cfRule>
  </conditionalFormatting>
  <conditionalFormatting sqref="H78:S108">
    <cfRule type="containsText" dxfId="11" priority="11" operator="containsText" text="E">
      <formula>NOT(ISERROR(SEARCH("E",H78)))</formula>
    </cfRule>
  </conditionalFormatting>
  <conditionalFormatting sqref="H266:S269">
    <cfRule type="containsText" dxfId="10" priority="10" operator="containsText" text="E">
      <formula>NOT(ISERROR(SEARCH("E",H266)))</formula>
    </cfRule>
  </conditionalFormatting>
  <conditionalFormatting sqref="H248:S254">
    <cfRule type="containsText" dxfId="9" priority="9" operator="containsText" text="E">
      <formula>NOT(ISERROR(SEARCH("E",H248)))</formula>
    </cfRule>
  </conditionalFormatting>
  <conditionalFormatting sqref="H231:S246">
    <cfRule type="containsText" dxfId="8" priority="8" operator="containsText" text="E">
      <formula>NOT(ISERROR(SEARCH("E",H231)))</formula>
    </cfRule>
  </conditionalFormatting>
  <conditionalFormatting sqref="H126:S147">
    <cfRule type="containsText" dxfId="7" priority="6" operator="containsText" text="E">
      <formula>NOT(ISERROR(SEARCH("E",H126)))</formula>
    </cfRule>
  </conditionalFormatting>
  <conditionalFormatting sqref="K152">
    <cfRule type="containsText" dxfId="6" priority="5" operator="containsText" text="R">
      <formula>NOT(ISERROR(SEARCH("R",K152)))</formula>
    </cfRule>
  </conditionalFormatting>
  <conditionalFormatting sqref="H149:S172">
    <cfRule type="containsText" dxfId="5" priority="4" operator="containsText" text="E">
      <formula>NOT(ISERROR(SEARCH("E",H149)))</formula>
    </cfRule>
  </conditionalFormatting>
  <conditionalFormatting sqref="H201:S216">
    <cfRule type="containsText" dxfId="4" priority="3" operator="containsText" text="E">
      <formula>NOT(ISERROR(SEARCH("E",H201)))</formula>
    </cfRule>
  </conditionalFormatting>
  <conditionalFormatting sqref="H194:S199">
    <cfRule type="containsText" dxfId="3" priority="2" operator="containsText" text="E">
      <formula>NOT(ISERROR(SEARCH("E",H194)))</formula>
    </cfRule>
  </conditionalFormatting>
  <conditionalFormatting sqref="H174:S179">
    <cfRule type="containsText" dxfId="2" priority="1" operator="containsText" text="E">
      <formula>NOT(ISERROR(SEARCH("E",H174)))</formula>
    </cfRule>
  </conditionalFormatting>
  <dataValidations disablePrompts="1" count="1">
    <dataValidation type="list" allowBlank="1" showInputMessage="1" showErrorMessage="1" sqref="V131297:X131297 V196833:X196833 V262369:X262369 V327905:X327905 V393441:X393441 V458977:X458977 V524513:X524513 V590049:X590049 V655585:X655585 V721121:X721121 V786657:X786657 V852193:X852193 V917729:X917729 V983265:X983265 V65761:X65761 V131295:X131295 V196831:X196831 V262367:X262367 V327903:X327903 V393439:X393439 V458975:X458975 V524511:X524511 V590047:X590047 V655583:X655583 V721119:X721119 V786655:X786655 V852191:X852191 V917727:X917727 V983263:X983263 V65759:X65759 D131295:E131297 D196831:E196833 D262367:E262369 D327903:E327905 D393439:E393441 D458975:E458977 D524511:E524513 D590047:E590049 D655583:E655585 D721119:E721121 D786655:E786657 D852191:E852193 D917727:E917729 D983263:E983265 D65759:E65761 G983263:G983265 G65759:G65761 G131295:G131297 G196831:G196833 G262367:G262369 G327903:G327905 G393439:G393441 G458975:G458977 G524511:G524513 G590047:G590049 G655583:G655585 G721119:G721121 G786655:G786657 G852191:G852193 G917727:G917729">
      <formula1>#REF!</formula1>
    </dataValidation>
  </dataValidations>
  <printOptions horizontalCentered="1"/>
  <pageMargins left="0.19685039370078741" right="0.15748031496062992" top="0.31496062992125984" bottom="0.27559055118110237" header="0.55118110236220474" footer="0.15748031496062992"/>
  <pageSetup paperSize="9" scale="52" fitToHeight="0" orientation="landscape" r:id="rId1"/>
  <headerFooter>
    <oddFooter>&amp;L
Pag: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5"/>
  <sheetViews>
    <sheetView zoomScale="60" zoomScaleNormal="60" workbookViewId="0">
      <pane ySplit="2" topLeftCell="A10" activePane="bottomLeft" state="frozen"/>
      <selection pane="bottomLeft" activeCell="F4" sqref="F4"/>
    </sheetView>
  </sheetViews>
  <sheetFormatPr baseColWidth="10" defaultRowHeight="14.5" x14ac:dyDescent="0.35"/>
  <cols>
    <col min="1" max="1" width="5.26953125" bestFit="1" customWidth="1"/>
    <col min="2" max="2" width="27.81640625" customWidth="1"/>
    <col min="3" max="3" width="29.7265625" customWidth="1"/>
    <col min="4" max="4" width="15.1796875" customWidth="1"/>
    <col min="5" max="5" width="23.1796875" style="86" customWidth="1"/>
    <col min="6" max="6" width="16.81640625" customWidth="1"/>
    <col min="7" max="7" width="17.7265625" customWidth="1"/>
    <col min="8" max="8" width="91.453125" customWidth="1"/>
  </cols>
  <sheetData>
    <row r="2" spans="1:8" ht="27" customHeight="1" x14ac:dyDescent="0.35">
      <c r="A2" s="60" t="s">
        <v>289</v>
      </c>
      <c r="B2" s="60" t="s">
        <v>290</v>
      </c>
      <c r="C2" s="61" t="s">
        <v>291</v>
      </c>
      <c r="D2" s="60" t="s">
        <v>5</v>
      </c>
      <c r="E2" s="61" t="s">
        <v>21</v>
      </c>
      <c r="F2" s="60" t="s">
        <v>292</v>
      </c>
      <c r="G2" s="61" t="s">
        <v>293</v>
      </c>
    </row>
    <row r="3" spans="1:8" ht="84" customHeight="1" x14ac:dyDescent="0.35">
      <c r="A3" s="62">
        <v>1</v>
      </c>
      <c r="B3" s="63" t="s">
        <v>240</v>
      </c>
      <c r="C3" s="64" t="s">
        <v>241</v>
      </c>
      <c r="D3" s="65">
        <v>1</v>
      </c>
      <c r="E3" s="66" t="s">
        <v>294</v>
      </c>
      <c r="F3" s="67" t="s">
        <v>269</v>
      </c>
      <c r="G3" s="67" t="s">
        <v>295</v>
      </c>
    </row>
    <row r="4" spans="1:8" ht="70" customHeight="1" x14ac:dyDescent="0.35">
      <c r="A4" s="381">
        <v>2</v>
      </c>
      <c r="B4" s="382" t="s">
        <v>296</v>
      </c>
      <c r="C4" s="383" t="s">
        <v>523</v>
      </c>
      <c r="D4" s="69">
        <v>1</v>
      </c>
      <c r="E4" s="68" t="s">
        <v>297</v>
      </c>
      <c r="F4" s="68" t="s">
        <v>269</v>
      </c>
      <c r="G4" s="68" t="s">
        <v>295</v>
      </c>
    </row>
    <row r="5" spans="1:8" ht="76" customHeight="1" x14ac:dyDescent="0.35">
      <c r="A5" s="381"/>
      <c r="B5" s="382"/>
      <c r="C5" s="383"/>
      <c r="D5" s="69">
        <v>1</v>
      </c>
      <c r="E5" s="68" t="s">
        <v>298</v>
      </c>
      <c r="F5" s="68" t="s">
        <v>269</v>
      </c>
      <c r="G5" s="68" t="s">
        <v>295</v>
      </c>
    </row>
    <row r="6" spans="1:8" ht="60.65" customHeight="1" x14ac:dyDescent="0.35">
      <c r="A6" s="384">
        <v>3</v>
      </c>
      <c r="B6" s="386" t="s">
        <v>299</v>
      </c>
      <c r="C6" s="67" t="s">
        <v>300</v>
      </c>
      <c r="D6" s="71">
        <v>1</v>
      </c>
      <c r="E6" s="66" t="s">
        <v>301</v>
      </c>
      <c r="F6" s="67" t="s">
        <v>269</v>
      </c>
      <c r="G6" s="67" t="s">
        <v>302</v>
      </c>
    </row>
    <row r="7" spans="1:8" ht="56.5" customHeight="1" x14ac:dyDescent="0.35">
      <c r="A7" s="385"/>
      <c r="B7" s="387"/>
      <c r="C7" s="63" t="s">
        <v>218</v>
      </c>
      <c r="D7" s="72">
        <v>1</v>
      </c>
      <c r="E7" s="73" t="s">
        <v>301</v>
      </c>
      <c r="F7" s="63" t="s">
        <v>269</v>
      </c>
      <c r="G7" s="63" t="s">
        <v>302</v>
      </c>
      <c r="H7" s="74">
        <v>4</v>
      </c>
    </row>
    <row r="8" spans="1:8" ht="74.5" customHeight="1" x14ac:dyDescent="0.35">
      <c r="A8" s="381">
        <v>4</v>
      </c>
      <c r="B8" s="389" t="s">
        <v>303</v>
      </c>
      <c r="C8" s="68" t="s">
        <v>165</v>
      </c>
      <c r="D8" s="76">
        <v>1</v>
      </c>
      <c r="E8" s="68" t="s">
        <v>301</v>
      </c>
      <c r="F8" s="75" t="s">
        <v>269</v>
      </c>
      <c r="G8" s="75" t="s">
        <v>302</v>
      </c>
    </row>
    <row r="9" spans="1:8" ht="68.150000000000006" customHeight="1" x14ac:dyDescent="0.35">
      <c r="A9" s="381"/>
      <c r="B9" s="389"/>
      <c r="C9" s="68" t="s">
        <v>40</v>
      </c>
      <c r="D9" s="76">
        <v>1</v>
      </c>
      <c r="E9" s="68" t="s">
        <v>301</v>
      </c>
      <c r="F9" s="75" t="s">
        <v>304</v>
      </c>
      <c r="G9" s="75" t="s">
        <v>302</v>
      </c>
    </row>
    <row r="10" spans="1:8" ht="70" customHeight="1" x14ac:dyDescent="0.35">
      <c r="A10" s="388"/>
      <c r="B10" s="390"/>
      <c r="C10" s="78" t="s">
        <v>167</v>
      </c>
      <c r="D10" s="79">
        <v>1</v>
      </c>
      <c r="E10" s="78" t="s">
        <v>301</v>
      </c>
      <c r="F10" s="77" t="s">
        <v>269</v>
      </c>
      <c r="G10" s="77" t="s">
        <v>302</v>
      </c>
    </row>
    <row r="11" spans="1:8" ht="71.5" customHeight="1" x14ac:dyDescent="0.35">
      <c r="A11" s="375">
        <v>5</v>
      </c>
      <c r="B11" s="376" t="s">
        <v>305</v>
      </c>
      <c r="C11" s="81" t="s">
        <v>306</v>
      </c>
      <c r="D11" s="82">
        <v>1</v>
      </c>
      <c r="E11" s="81" t="s">
        <v>301</v>
      </c>
      <c r="F11" s="81" t="s">
        <v>269</v>
      </c>
      <c r="G11" s="81" t="s">
        <v>302</v>
      </c>
    </row>
    <row r="12" spans="1:8" ht="78" customHeight="1" x14ac:dyDescent="0.35">
      <c r="A12" s="375"/>
      <c r="B12" s="376"/>
      <c r="C12" s="81" t="s">
        <v>191</v>
      </c>
      <c r="D12" s="83">
        <v>1</v>
      </c>
      <c r="E12" s="81" t="s">
        <v>301</v>
      </c>
      <c r="F12" s="81" t="s">
        <v>269</v>
      </c>
      <c r="G12" s="81" t="s">
        <v>302</v>
      </c>
    </row>
    <row r="13" spans="1:8" ht="54" customHeight="1" x14ac:dyDescent="0.35">
      <c r="A13" s="377">
        <v>6</v>
      </c>
      <c r="B13" s="379" t="s">
        <v>307</v>
      </c>
      <c r="C13" s="84" t="s">
        <v>166</v>
      </c>
      <c r="D13" s="85">
        <v>1</v>
      </c>
      <c r="E13" s="84" t="s">
        <v>301</v>
      </c>
      <c r="F13" s="84" t="s">
        <v>269</v>
      </c>
      <c r="G13" s="84" t="s">
        <v>302</v>
      </c>
    </row>
    <row r="14" spans="1:8" ht="50.15" customHeight="1" x14ac:dyDescent="0.35">
      <c r="A14" s="378"/>
      <c r="B14" s="380"/>
      <c r="C14" s="84" t="s">
        <v>190</v>
      </c>
      <c r="D14" s="85">
        <v>1</v>
      </c>
      <c r="E14" s="84" t="s">
        <v>301</v>
      </c>
      <c r="F14" s="84" t="s">
        <v>269</v>
      </c>
      <c r="G14" s="84" t="s">
        <v>302</v>
      </c>
    </row>
    <row r="15" spans="1:8" ht="72.5" x14ac:dyDescent="0.35">
      <c r="A15" s="80">
        <v>7</v>
      </c>
      <c r="B15" s="70" t="s">
        <v>308</v>
      </c>
      <c r="C15" s="81" t="s">
        <v>309</v>
      </c>
      <c r="D15" s="83">
        <v>1</v>
      </c>
      <c r="E15" s="81" t="s">
        <v>301</v>
      </c>
      <c r="F15" s="81" t="s">
        <v>269</v>
      </c>
      <c r="G15" s="81" t="s">
        <v>302</v>
      </c>
    </row>
  </sheetData>
  <mergeCells count="11">
    <mergeCell ref="C4:C5"/>
    <mergeCell ref="A6:A7"/>
    <mergeCell ref="B6:B7"/>
    <mergeCell ref="A8:A10"/>
    <mergeCell ref="B8:B10"/>
    <mergeCell ref="A11:A12"/>
    <mergeCell ref="B11:B12"/>
    <mergeCell ref="A13:A14"/>
    <mergeCell ref="B13:B14"/>
    <mergeCell ref="A4:A5"/>
    <mergeCell ref="B4:B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50"/>
  <sheetViews>
    <sheetView workbookViewId="0">
      <pane xSplit="1" ySplit="3" topLeftCell="B16" activePane="bottomRight" state="frozen"/>
      <selection pane="topRight" activeCell="B1" sqref="B1"/>
      <selection pane="bottomLeft" activeCell="A4" sqref="A4"/>
      <selection pane="bottomRight" activeCell="L46" sqref="L46:L48"/>
    </sheetView>
  </sheetViews>
  <sheetFormatPr baseColWidth="10" defaultRowHeight="14.5" x14ac:dyDescent="0.35"/>
  <cols>
    <col min="1" max="1" width="19.54296875" customWidth="1"/>
    <col min="2" max="2" width="4.54296875" customWidth="1"/>
    <col min="3" max="3" width="5.81640625" bestFit="1" customWidth="1"/>
    <col min="4" max="15" width="2.54296875" customWidth="1"/>
  </cols>
  <sheetData>
    <row r="2" spans="1:15" s="4" customFormat="1" ht="21.75" customHeight="1" x14ac:dyDescent="0.35">
      <c r="A2" s="394" t="s">
        <v>547</v>
      </c>
      <c r="B2" s="228" t="s">
        <v>538</v>
      </c>
      <c r="C2" s="228"/>
      <c r="D2" s="228">
        <v>2024</v>
      </c>
      <c r="E2" s="228"/>
      <c r="F2" s="228"/>
      <c r="G2" s="228"/>
      <c r="H2" s="228"/>
      <c r="I2" s="228"/>
      <c r="J2" s="228"/>
      <c r="K2" s="228"/>
      <c r="L2" s="228"/>
      <c r="M2" s="228"/>
      <c r="N2" s="228"/>
      <c r="O2" s="399"/>
    </row>
    <row r="3" spans="1:15" s="4" customFormat="1" ht="16.5" customHeight="1" x14ac:dyDescent="0.35">
      <c r="A3" s="395"/>
      <c r="B3" s="229"/>
      <c r="C3" s="229"/>
      <c r="D3" s="96" t="s">
        <v>12</v>
      </c>
      <c r="E3" s="96" t="s">
        <v>13</v>
      </c>
      <c r="F3" s="96" t="s">
        <v>14</v>
      </c>
      <c r="G3" s="96" t="s">
        <v>15</v>
      </c>
      <c r="H3" s="96" t="s">
        <v>14</v>
      </c>
      <c r="I3" s="96" t="s">
        <v>16</v>
      </c>
      <c r="J3" s="96" t="s">
        <v>16</v>
      </c>
      <c r="K3" s="96" t="s">
        <v>15</v>
      </c>
      <c r="L3" s="96" t="s">
        <v>17</v>
      </c>
      <c r="M3" s="96" t="s">
        <v>18</v>
      </c>
      <c r="N3" s="96" t="s">
        <v>19</v>
      </c>
      <c r="O3" s="135" t="s">
        <v>20</v>
      </c>
    </row>
    <row r="4" spans="1:15" x14ac:dyDescent="0.35">
      <c r="A4" s="391" t="s">
        <v>548</v>
      </c>
      <c r="B4" s="129">
        <v>151</v>
      </c>
      <c r="C4" s="129" t="s">
        <v>539</v>
      </c>
      <c r="D4" s="129"/>
      <c r="E4" s="129"/>
      <c r="F4" s="129"/>
      <c r="G4" s="129"/>
      <c r="H4" s="129"/>
      <c r="I4" s="130"/>
      <c r="J4" s="129"/>
      <c r="K4" s="129"/>
      <c r="L4" s="129"/>
      <c r="M4" s="129"/>
      <c r="N4" s="129"/>
      <c r="O4" s="131"/>
    </row>
    <row r="5" spans="1:15" x14ac:dyDescent="0.35">
      <c r="A5" s="392"/>
      <c r="B5" s="128">
        <v>152</v>
      </c>
      <c r="C5" s="128" t="s">
        <v>540</v>
      </c>
      <c r="D5" s="128"/>
      <c r="E5" s="128"/>
      <c r="F5" s="128"/>
      <c r="G5" s="128"/>
      <c r="H5" s="128"/>
      <c r="I5" s="47"/>
      <c r="J5" s="128"/>
      <c r="K5" s="128"/>
      <c r="L5" s="128"/>
      <c r="M5" s="128"/>
      <c r="N5" s="128"/>
      <c r="O5" s="132"/>
    </row>
    <row r="6" spans="1:15" x14ac:dyDescent="0.35">
      <c r="A6" s="392"/>
      <c r="B6" s="128">
        <v>154</v>
      </c>
      <c r="C6" s="128" t="s">
        <v>541</v>
      </c>
      <c r="D6" s="128"/>
      <c r="E6" s="128"/>
      <c r="F6" s="128"/>
      <c r="G6" s="128"/>
      <c r="H6" s="47"/>
      <c r="I6" s="128"/>
      <c r="J6" s="128"/>
      <c r="K6" s="128"/>
      <c r="L6" s="128"/>
      <c r="M6" s="128"/>
      <c r="N6" s="128"/>
      <c r="O6" s="132"/>
    </row>
    <row r="7" spans="1:15" x14ac:dyDescent="0.35">
      <c r="A7" s="392"/>
      <c r="B7" s="128">
        <v>155</v>
      </c>
      <c r="C7" s="128" t="s">
        <v>542</v>
      </c>
      <c r="D7" s="128"/>
      <c r="E7" s="128"/>
      <c r="F7" s="128"/>
      <c r="G7" s="128"/>
      <c r="H7" s="47"/>
      <c r="I7" s="128"/>
      <c r="J7" s="128"/>
      <c r="K7" s="128"/>
      <c r="L7" s="128"/>
      <c r="M7" s="128"/>
      <c r="N7" s="128"/>
      <c r="O7" s="132"/>
    </row>
    <row r="8" spans="1:15" x14ac:dyDescent="0.35">
      <c r="A8" s="392"/>
      <c r="B8" s="128">
        <v>156</v>
      </c>
      <c r="C8" s="128" t="s">
        <v>543</v>
      </c>
      <c r="D8" s="128"/>
      <c r="E8" s="128"/>
      <c r="F8" s="128"/>
      <c r="G8" s="128"/>
      <c r="H8" s="47"/>
      <c r="I8" s="128"/>
      <c r="J8" s="128"/>
      <c r="K8" s="128"/>
      <c r="L8" s="128"/>
      <c r="M8" s="128"/>
      <c r="N8" s="128"/>
      <c r="O8" s="132"/>
    </row>
    <row r="9" spans="1:15" x14ac:dyDescent="0.35">
      <c r="A9" s="392"/>
      <c r="B9" s="128">
        <v>166</v>
      </c>
      <c r="C9" s="128" t="s">
        <v>544</v>
      </c>
      <c r="D9" s="128"/>
      <c r="E9" s="128"/>
      <c r="F9" s="128"/>
      <c r="G9" s="128"/>
      <c r="H9" s="128"/>
      <c r="I9" s="128"/>
      <c r="J9" s="47"/>
      <c r="K9" s="128"/>
      <c r="L9" s="128"/>
      <c r="M9" s="128"/>
      <c r="N9" s="128"/>
      <c r="O9" s="132"/>
    </row>
    <row r="10" spans="1:15" x14ac:dyDescent="0.35">
      <c r="A10" s="393"/>
      <c r="B10" s="133">
        <v>168</v>
      </c>
      <c r="C10" s="133" t="s">
        <v>545</v>
      </c>
      <c r="D10" s="133"/>
      <c r="E10" s="133"/>
      <c r="F10" s="133"/>
      <c r="G10" s="133"/>
      <c r="H10" s="133"/>
      <c r="I10" s="133"/>
      <c r="J10" s="91"/>
      <c r="K10" s="133"/>
      <c r="L10" s="133"/>
      <c r="M10" s="133"/>
      <c r="N10" s="133"/>
      <c r="O10" s="134"/>
    </row>
    <row r="11" spans="1:15" ht="3.65" customHeight="1" x14ac:dyDescent="0.35">
      <c r="A11" s="396"/>
      <c r="B11" s="397"/>
      <c r="C11" s="397"/>
      <c r="D11" s="397"/>
      <c r="E11" s="397"/>
      <c r="F11" s="397"/>
      <c r="G11" s="397"/>
      <c r="H11" s="397"/>
      <c r="I11" s="397"/>
      <c r="J11" s="397"/>
      <c r="K11" s="397"/>
      <c r="L11" s="397"/>
      <c r="M11" s="397"/>
      <c r="N11" s="397"/>
      <c r="O11" s="398"/>
    </row>
    <row r="12" spans="1:15" x14ac:dyDescent="0.35">
      <c r="A12" s="391" t="s">
        <v>549</v>
      </c>
      <c r="B12" s="129">
        <v>151</v>
      </c>
      <c r="C12" s="129" t="s">
        <v>539</v>
      </c>
      <c r="D12" s="129"/>
      <c r="E12" s="129"/>
      <c r="F12" s="129"/>
      <c r="G12" s="129"/>
      <c r="H12" s="130"/>
      <c r="I12" s="129"/>
      <c r="J12" s="129"/>
      <c r="K12" s="129"/>
      <c r="L12" s="129"/>
      <c r="M12" s="129"/>
      <c r="N12" s="129"/>
      <c r="O12" s="131"/>
    </row>
    <row r="13" spans="1:15" x14ac:dyDescent="0.35">
      <c r="A13" s="392"/>
      <c r="B13" s="128">
        <v>152</v>
      </c>
      <c r="C13" s="128" t="s">
        <v>540</v>
      </c>
      <c r="D13" s="128"/>
      <c r="E13" s="128"/>
      <c r="F13" s="128"/>
      <c r="G13" s="128"/>
      <c r="H13" s="47"/>
      <c r="I13" s="128"/>
      <c r="J13" s="128"/>
      <c r="K13" s="128"/>
      <c r="L13" s="128"/>
      <c r="M13" s="128"/>
      <c r="N13" s="128"/>
      <c r="O13" s="132"/>
    </row>
    <row r="14" spans="1:15" x14ac:dyDescent="0.35">
      <c r="A14" s="392"/>
      <c r="B14" s="128">
        <v>154</v>
      </c>
      <c r="C14" s="128" t="s">
        <v>541</v>
      </c>
      <c r="D14" s="128"/>
      <c r="E14" s="128"/>
      <c r="F14" s="128"/>
      <c r="G14" s="47"/>
      <c r="H14" s="128"/>
      <c r="I14" s="128"/>
      <c r="J14" s="128"/>
      <c r="K14" s="128"/>
      <c r="L14" s="128"/>
      <c r="M14" s="128"/>
      <c r="N14" s="128"/>
      <c r="O14" s="132"/>
    </row>
    <row r="15" spans="1:15" x14ac:dyDescent="0.35">
      <c r="A15" s="392"/>
      <c r="B15" s="128">
        <v>155</v>
      </c>
      <c r="C15" s="128" t="s">
        <v>542</v>
      </c>
      <c r="D15" s="128"/>
      <c r="E15" s="128"/>
      <c r="F15" s="128"/>
      <c r="G15" s="47"/>
      <c r="H15" s="128"/>
      <c r="I15" s="128"/>
      <c r="J15" s="128"/>
      <c r="K15" s="128"/>
      <c r="L15" s="128"/>
      <c r="M15" s="128"/>
      <c r="N15" s="128"/>
      <c r="O15" s="132"/>
    </row>
    <row r="16" spans="1:15" x14ac:dyDescent="0.35">
      <c r="A16" s="392"/>
      <c r="B16" s="128">
        <v>156</v>
      </c>
      <c r="C16" s="128" t="s">
        <v>543</v>
      </c>
      <c r="D16" s="128"/>
      <c r="E16" s="128"/>
      <c r="F16" s="128"/>
      <c r="G16" s="47"/>
      <c r="H16" s="128"/>
      <c r="I16" s="128"/>
      <c r="J16" s="128"/>
      <c r="K16" s="128"/>
      <c r="L16" s="128"/>
      <c r="M16" s="128"/>
      <c r="N16" s="128"/>
      <c r="O16" s="132"/>
    </row>
    <row r="17" spans="1:15" x14ac:dyDescent="0.35">
      <c r="A17" s="392"/>
      <c r="B17" s="128">
        <v>166</v>
      </c>
      <c r="C17" s="128" t="s">
        <v>544</v>
      </c>
      <c r="D17" s="128"/>
      <c r="E17" s="128"/>
      <c r="F17" s="128"/>
      <c r="G17" s="128"/>
      <c r="H17" s="128"/>
      <c r="I17" s="47"/>
      <c r="J17" s="128"/>
      <c r="K17" s="128"/>
      <c r="L17" s="128"/>
      <c r="M17" s="128"/>
      <c r="N17" s="128"/>
      <c r="O17" s="132"/>
    </row>
    <row r="18" spans="1:15" x14ac:dyDescent="0.35">
      <c r="A18" s="393"/>
      <c r="B18" s="133">
        <v>168</v>
      </c>
      <c r="C18" s="133" t="s">
        <v>545</v>
      </c>
      <c r="D18" s="133"/>
      <c r="E18" s="133"/>
      <c r="F18" s="133"/>
      <c r="G18" s="133"/>
      <c r="H18" s="133"/>
      <c r="I18" s="91"/>
      <c r="J18" s="133"/>
      <c r="K18" s="133"/>
      <c r="L18" s="133"/>
      <c r="M18" s="133"/>
      <c r="N18" s="133"/>
      <c r="O18" s="134"/>
    </row>
    <row r="19" spans="1:15" ht="3.65" customHeight="1" x14ac:dyDescent="0.35">
      <c r="A19" s="396"/>
      <c r="B19" s="397"/>
      <c r="C19" s="397"/>
      <c r="D19" s="397"/>
      <c r="E19" s="397"/>
      <c r="F19" s="397"/>
      <c r="G19" s="397"/>
      <c r="H19" s="397"/>
      <c r="I19" s="397"/>
      <c r="J19" s="397"/>
      <c r="K19" s="397"/>
      <c r="L19" s="397"/>
      <c r="M19" s="397"/>
      <c r="N19" s="397"/>
      <c r="O19" s="398"/>
    </row>
    <row r="20" spans="1:15" x14ac:dyDescent="0.35">
      <c r="A20" s="391" t="s">
        <v>550</v>
      </c>
      <c r="B20" s="129">
        <v>151</v>
      </c>
      <c r="C20" s="129" t="s">
        <v>539</v>
      </c>
      <c r="D20" s="129"/>
      <c r="E20" s="129"/>
      <c r="F20" s="129"/>
      <c r="G20" s="129"/>
      <c r="H20" s="129"/>
      <c r="I20" s="129"/>
      <c r="J20" s="130"/>
      <c r="K20" s="129"/>
      <c r="L20" s="129"/>
      <c r="M20" s="129"/>
      <c r="N20" s="129"/>
      <c r="O20" s="131"/>
    </row>
    <row r="21" spans="1:15" x14ac:dyDescent="0.35">
      <c r="A21" s="392"/>
      <c r="B21" s="128">
        <v>152</v>
      </c>
      <c r="C21" s="128" t="s">
        <v>540</v>
      </c>
      <c r="D21" s="128"/>
      <c r="E21" s="128"/>
      <c r="F21" s="128"/>
      <c r="G21" s="128"/>
      <c r="H21" s="128"/>
      <c r="I21" s="128"/>
      <c r="J21" s="47"/>
      <c r="K21" s="128"/>
      <c r="L21" s="128"/>
      <c r="M21" s="128"/>
      <c r="N21" s="128"/>
      <c r="O21" s="132"/>
    </row>
    <row r="22" spans="1:15" x14ac:dyDescent="0.35">
      <c r="A22" s="392"/>
      <c r="B22" s="128">
        <v>154</v>
      </c>
      <c r="C22" s="128" t="s">
        <v>541</v>
      </c>
      <c r="D22" s="128"/>
      <c r="E22" s="128"/>
      <c r="F22" s="47"/>
      <c r="G22" s="128"/>
      <c r="H22" s="128"/>
      <c r="I22" s="128"/>
      <c r="J22" s="128"/>
      <c r="K22" s="128"/>
      <c r="L22" s="128"/>
      <c r="M22" s="128"/>
      <c r="N22" s="128"/>
      <c r="O22" s="132"/>
    </row>
    <row r="23" spans="1:15" x14ac:dyDescent="0.35">
      <c r="A23" s="392"/>
      <c r="B23" s="128">
        <v>155</v>
      </c>
      <c r="C23" s="128" t="s">
        <v>542</v>
      </c>
      <c r="D23" s="128"/>
      <c r="E23" s="128"/>
      <c r="F23" s="47"/>
      <c r="G23" s="128"/>
      <c r="H23" s="128"/>
      <c r="I23" s="128"/>
      <c r="J23" s="128"/>
      <c r="K23" s="128"/>
      <c r="L23" s="128"/>
      <c r="M23" s="128"/>
      <c r="N23" s="128"/>
      <c r="O23" s="132"/>
    </row>
    <row r="24" spans="1:15" x14ac:dyDescent="0.35">
      <c r="A24" s="392"/>
      <c r="B24" s="128">
        <v>156</v>
      </c>
      <c r="C24" s="128" t="s">
        <v>543</v>
      </c>
      <c r="D24" s="128"/>
      <c r="E24" s="128"/>
      <c r="F24" s="47"/>
      <c r="G24" s="128"/>
      <c r="H24" s="128"/>
      <c r="I24" s="128"/>
      <c r="J24" s="128"/>
      <c r="K24" s="128"/>
      <c r="L24" s="128"/>
      <c r="M24" s="128"/>
      <c r="N24" s="128"/>
      <c r="O24" s="132"/>
    </row>
    <row r="25" spans="1:15" x14ac:dyDescent="0.35">
      <c r="A25" s="392"/>
      <c r="B25" s="128">
        <v>166</v>
      </c>
      <c r="C25" s="128" t="s">
        <v>544</v>
      </c>
      <c r="D25" s="128"/>
      <c r="E25" s="128"/>
      <c r="F25" s="128"/>
      <c r="G25" s="128"/>
      <c r="H25" s="47"/>
      <c r="I25" s="128"/>
      <c r="J25" s="128"/>
      <c r="K25" s="128"/>
      <c r="L25" s="128"/>
      <c r="M25" s="128"/>
      <c r="N25" s="128"/>
      <c r="O25" s="132"/>
    </row>
    <row r="26" spans="1:15" x14ac:dyDescent="0.35">
      <c r="A26" s="393"/>
      <c r="B26" s="133">
        <v>168</v>
      </c>
      <c r="C26" s="133" t="s">
        <v>545</v>
      </c>
      <c r="D26" s="133"/>
      <c r="E26" s="133"/>
      <c r="F26" s="133"/>
      <c r="G26" s="133"/>
      <c r="H26" s="91"/>
      <c r="I26" s="133"/>
      <c r="J26" s="133"/>
      <c r="K26" s="133"/>
      <c r="L26" s="133"/>
      <c r="M26" s="133"/>
      <c r="N26" s="133"/>
      <c r="O26" s="134"/>
    </row>
    <row r="27" spans="1:15" ht="3.65" customHeight="1" x14ac:dyDescent="0.35">
      <c r="A27" s="396"/>
      <c r="B27" s="397"/>
      <c r="C27" s="397"/>
      <c r="D27" s="397"/>
      <c r="E27" s="397"/>
      <c r="F27" s="397"/>
      <c r="G27" s="397"/>
      <c r="H27" s="397"/>
      <c r="I27" s="397"/>
      <c r="J27" s="397"/>
      <c r="K27" s="397"/>
      <c r="L27" s="397"/>
      <c r="M27" s="397"/>
      <c r="N27" s="397"/>
      <c r="O27" s="398"/>
    </row>
    <row r="28" spans="1:15" x14ac:dyDescent="0.35">
      <c r="A28" s="391" t="s">
        <v>551</v>
      </c>
      <c r="B28" s="129">
        <v>151</v>
      </c>
      <c r="C28" s="129" t="s">
        <v>539</v>
      </c>
      <c r="D28" s="129"/>
      <c r="E28" s="130"/>
      <c r="F28" s="129"/>
      <c r="G28" s="129"/>
      <c r="H28" s="129"/>
      <c r="I28" s="129"/>
      <c r="J28" s="129"/>
      <c r="K28" s="129"/>
      <c r="L28" s="129"/>
      <c r="M28" s="129"/>
      <c r="N28" s="129"/>
      <c r="O28" s="131"/>
    </row>
    <row r="29" spans="1:15" x14ac:dyDescent="0.35">
      <c r="A29" s="392"/>
      <c r="B29" s="128">
        <v>152</v>
      </c>
      <c r="C29" s="128" t="s">
        <v>540</v>
      </c>
      <c r="D29" s="128"/>
      <c r="E29" s="128"/>
      <c r="F29" s="128"/>
      <c r="G29" s="128"/>
      <c r="H29" s="128"/>
      <c r="I29" s="128"/>
      <c r="J29" s="128"/>
      <c r="K29" s="128"/>
      <c r="L29" s="128"/>
      <c r="M29" s="128"/>
      <c r="N29" s="128"/>
      <c r="O29" s="132"/>
    </row>
    <row r="30" spans="1:15" x14ac:dyDescent="0.35">
      <c r="A30" s="392"/>
      <c r="B30" s="128">
        <v>154</v>
      </c>
      <c r="C30" s="128" t="s">
        <v>541</v>
      </c>
      <c r="D30" s="128"/>
      <c r="E30" s="128"/>
      <c r="F30" s="128"/>
      <c r="G30" s="128"/>
      <c r="H30" s="128"/>
      <c r="I30" s="128"/>
      <c r="J30" s="128"/>
      <c r="K30" s="128"/>
      <c r="L30" s="128"/>
      <c r="M30" s="128"/>
      <c r="N30" s="128"/>
      <c r="O30" s="132"/>
    </row>
    <row r="31" spans="1:15" x14ac:dyDescent="0.35">
      <c r="A31" s="392"/>
      <c r="B31" s="128">
        <v>155</v>
      </c>
      <c r="C31" s="128" t="s">
        <v>542</v>
      </c>
      <c r="D31" s="128"/>
      <c r="E31" s="128"/>
      <c r="F31" s="128"/>
      <c r="G31" s="128"/>
      <c r="H31" s="128"/>
      <c r="I31" s="128"/>
      <c r="J31" s="128"/>
      <c r="K31" s="128"/>
      <c r="L31" s="128"/>
      <c r="M31" s="128"/>
      <c r="N31" s="128"/>
      <c r="O31" s="132"/>
    </row>
    <row r="32" spans="1:15" x14ac:dyDescent="0.35">
      <c r="A32" s="392"/>
      <c r="B32" s="128">
        <v>156</v>
      </c>
      <c r="C32" s="128" t="s">
        <v>543</v>
      </c>
      <c r="D32" s="128"/>
      <c r="E32" s="128"/>
      <c r="F32" s="128"/>
      <c r="G32" s="128"/>
      <c r="H32" s="128"/>
      <c r="I32" s="128"/>
      <c r="J32" s="128"/>
      <c r="K32" s="128"/>
      <c r="L32" s="128"/>
      <c r="M32" s="128"/>
      <c r="N32" s="128"/>
      <c r="O32" s="132"/>
    </row>
    <row r="33" spans="1:15" x14ac:dyDescent="0.35">
      <c r="A33" s="392"/>
      <c r="B33" s="128">
        <v>166</v>
      </c>
      <c r="C33" s="128" t="s">
        <v>544</v>
      </c>
      <c r="D33" s="128"/>
      <c r="E33" s="128"/>
      <c r="F33" s="128"/>
      <c r="G33" s="128"/>
      <c r="H33" s="128"/>
      <c r="I33" s="128"/>
      <c r="J33" s="128"/>
      <c r="K33" s="128"/>
      <c r="L33" s="128"/>
      <c r="M33" s="128"/>
      <c r="N33" s="128"/>
      <c r="O33" s="132"/>
    </row>
    <row r="34" spans="1:15" x14ac:dyDescent="0.35">
      <c r="A34" s="393"/>
      <c r="B34" s="133">
        <v>168</v>
      </c>
      <c r="C34" s="133" t="s">
        <v>545</v>
      </c>
      <c r="D34" s="133"/>
      <c r="E34" s="91"/>
      <c r="F34" s="133"/>
      <c r="G34" s="133"/>
      <c r="H34" s="133"/>
      <c r="I34" s="133"/>
      <c r="J34" s="133"/>
      <c r="K34" s="133"/>
      <c r="L34" s="133"/>
      <c r="M34" s="133"/>
      <c r="N34" s="133"/>
      <c r="O34" s="134"/>
    </row>
    <row r="35" spans="1:15" ht="3.65" customHeight="1" x14ac:dyDescent="0.35">
      <c r="A35" s="396"/>
      <c r="B35" s="397"/>
      <c r="C35" s="397"/>
      <c r="D35" s="397"/>
      <c r="E35" s="397"/>
      <c r="F35" s="397"/>
      <c r="G35" s="397"/>
      <c r="H35" s="397"/>
      <c r="I35" s="397"/>
      <c r="J35" s="397"/>
      <c r="K35" s="397"/>
      <c r="L35" s="397"/>
      <c r="M35" s="397"/>
      <c r="N35" s="397"/>
      <c r="O35" s="398"/>
    </row>
    <row r="36" spans="1:15" x14ac:dyDescent="0.35">
      <c r="A36" s="391" t="s">
        <v>552</v>
      </c>
      <c r="B36" s="129">
        <v>151</v>
      </c>
      <c r="C36" s="129" t="s">
        <v>539</v>
      </c>
      <c r="D36" s="129"/>
      <c r="E36" s="129"/>
      <c r="F36" s="129"/>
      <c r="G36" s="129"/>
      <c r="H36" s="130"/>
      <c r="I36" s="129"/>
      <c r="J36" s="129"/>
      <c r="K36" s="129"/>
      <c r="L36" s="129"/>
      <c r="M36" s="129"/>
      <c r="N36" s="129"/>
      <c r="O36" s="131"/>
    </row>
    <row r="37" spans="1:15" x14ac:dyDescent="0.35">
      <c r="A37" s="392"/>
      <c r="B37" s="128">
        <v>152</v>
      </c>
      <c r="C37" s="128" t="s">
        <v>540</v>
      </c>
      <c r="D37" s="128"/>
      <c r="E37" s="128"/>
      <c r="F37" s="128"/>
      <c r="G37" s="128"/>
      <c r="H37" s="128"/>
      <c r="I37" s="128"/>
      <c r="J37" s="128"/>
      <c r="K37" s="128"/>
      <c r="L37" s="128"/>
      <c r="M37" s="128"/>
      <c r="N37" s="128"/>
      <c r="O37" s="132"/>
    </row>
    <row r="38" spans="1:15" x14ac:dyDescent="0.35">
      <c r="A38" s="392"/>
      <c r="B38" s="128">
        <v>154</v>
      </c>
      <c r="C38" s="128" t="s">
        <v>541</v>
      </c>
      <c r="D38" s="128"/>
      <c r="E38" s="128"/>
      <c r="F38" s="128"/>
      <c r="G38" s="128"/>
      <c r="H38" s="128"/>
      <c r="I38" s="128"/>
      <c r="J38" s="128"/>
      <c r="K38" s="128"/>
      <c r="L38" s="128"/>
      <c r="M38" s="128"/>
      <c r="N38" s="128"/>
      <c r="O38" s="132"/>
    </row>
    <row r="39" spans="1:15" x14ac:dyDescent="0.35">
      <c r="A39" s="392"/>
      <c r="B39" s="128">
        <v>155</v>
      </c>
      <c r="C39" s="128" t="s">
        <v>542</v>
      </c>
      <c r="D39" s="128"/>
      <c r="E39" s="128"/>
      <c r="F39" s="128"/>
      <c r="G39" s="128"/>
      <c r="H39" s="128"/>
      <c r="I39" s="128"/>
      <c r="J39" s="128"/>
      <c r="K39" s="128"/>
      <c r="L39" s="128"/>
      <c r="M39" s="128"/>
      <c r="N39" s="128"/>
      <c r="O39" s="132"/>
    </row>
    <row r="40" spans="1:15" x14ac:dyDescent="0.35">
      <c r="A40" s="392"/>
      <c r="B40" s="128">
        <v>156</v>
      </c>
      <c r="C40" s="128" t="s">
        <v>543</v>
      </c>
      <c r="D40" s="128"/>
      <c r="E40" s="128"/>
      <c r="F40" s="128"/>
      <c r="G40" s="128"/>
      <c r="H40" s="128"/>
      <c r="I40" s="128"/>
      <c r="J40" s="128"/>
      <c r="K40" s="128"/>
      <c r="L40" s="128"/>
      <c r="M40" s="128"/>
      <c r="N40" s="47"/>
      <c r="O40" s="132"/>
    </row>
    <row r="41" spans="1:15" x14ac:dyDescent="0.35">
      <c r="A41" s="392"/>
      <c r="B41" s="128">
        <v>166</v>
      </c>
      <c r="C41" s="128" t="s">
        <v>544</v>
      </c>
      <c r="D41" s="128"/>
      <c r="E41" s="128"/>
      <c r="F41" s="128"/>
      <c r="G41" s="128"/>
      <c r="H41" s="128"/>
      <c r="I41" s="128"/>
      <c r="J41" s="128"/>
      <c r="K41" s="128"/>
      <c r="L41" s="128"/>
      <c r="M41" s="128"/>
      <c r="N41" s="128"/>
      <c r="O41" s="132"/>
    </row>
    <row r="42" spans="1:15" x14ac:dyDescent="0.35">
      <c r="A42" s="393"/>
      <c r="B42" s="133">
        <v>168</v>
      </c>
      <c r="C42" s="133" t="s">
        <v>545</v>
      </c>
      <c r="D42" s="133"/>
      <c r="E42" s="91"/>
      <c r="F42" s="133"/>
      <c r="G42" s="133"/>
      <c r="H42" s="133"/>
      <c r="I42" s="133"/>
      <c r="J42" s="133"/>
      <c r="K42" s="133"/>
      <c r="L42" s="133"/>
      <c r="M42" s="133"/>
      <c r="N42" s="133"/>
      <c r="O42" s="134"/>
    </row>
    <row r="43" spans="1:15" ht="3.65" customHeight="1" x14ac:dyDescent="0.35">
      <c r="A43" s="396"/>
      <c r="B43" s="397"/>
      <c r="C43" s="397"/>
      <c r="D43" s="397"/>
      <c r="E43" s="397"/>
      <c r="F43" s="397"/>
      <c r="G43" s="397"/>
      <c r="H43" s="397"/>
      <c r="I43" s="397"/>
      <c r="J43" s="397"/>
      <c r="K43" s="397"/>
      <c r="L43" s="397"/>
      <c r="M43" s="397"/>
      <c r="N43" s="397"/>
      <c r="O43" s="398"/>
    </row>
    <row r="44" spans="1:15" x14ac:dyDescent="0.35">
      <c r="A44" s="391" t="s">
        <v>546</v>
      </c>
      <c r="B44" s="129">
        <v>151</v>
      </c>
      <c r="C44" s="129" t="s">
        <v>539</v>
      </c>
      <c r="D44" s="129"/>
      <c r="E44" s="129"/>
      <c r="F44" s="129"/>
      <c r="G44" s="129"/>
      <c r="H44" s="129"/>
      <c r="I44" s="129"/>
      <c r="J44" s="129"/>
      <c r="K44" s="130"/>
      <c r="L44" s="129"/>
      <c r="M44" s="129"/>
      <c r="N44" s="129"/>
      <c r="O44" s="131"/>
    </row>
    <row r="45" spans="1:15" x14ac:dyDescent="0.35">
      <c r="A45" s="392"/>
      <c r="B45" s="128">
        <v>152</v>
      </c>
      <c r="C45" s="128" t="s">
        <v>540</v>
      </c>
      <c r="D45" s="128"/>
      <c r="E45" s="128"/>
      <c r="F45" s="128"/>
      <c r="G45" s="128"/>
      <c r="H45" s="128"/>
      <c r="I45" s="128"/>
      <c r="J45" s="128"/>
      <c r="K45" s="47"/>
      <c r="L45" s="128"/>
      <c r="M45" s="128"/>
      <c r="N45" s="128"/>
      <c r="O45" s="132"/>
    </row>
    <row r="46" spans="1:15" x14ac:dyDescent="0.35">
      <c r="A46" s="392"/>
      <c r="B46" s="128">
        <v>154</v>
      </c>
      <c r="C46" s="128" t="s">
        <v>541</v>
      </c>
      <c r="D46" s="128"/>
      <c r="E46" s="128"/>
      <c r="F46" s="128"/>
      <c r="G46" s="128"/>
      <c r="H46" s="128"/>
      <c r="I46" s="128"/>
      <c r="J46" s="128"/>
      <c r="K46" s="128"/>
      <c r="L46" s="47"/>
      <c r="M46" s="128"/>
      <c r="N46" s="128"/>
      <c r="O46" s="132"/>
    </row>
    <row r="47" spans="1:15" x14ac:dyDescent="0.35">
      <c r="A47" s="392"/>
      <c r="B47" s="128">
        <v>155</v>
      </c>
      <c r="C47" s="128" t="s">
        <v>542</v>
      </c>
      <c r="D47" s="128"/>
      <c r="E47" s="128"/>
      <c r="F47" s="128"/>
      <c r="G47" s="128"/>
      <c r="H47" s="128"/>
      <c r="I47" s="128"/>
      <c r="J47" s="128"/>
      <c r="K47" s="128"/>
      <c r="L47" s="47"/>
      <c r="M47" s="128"/>
      <c r="N47" s="128"/>
      <c r="O47" s="132"/>
    </row>
    <row r="48" spans="1:15" x14ac:dyDescent="0.35">
      <c r="A48" s="392"/>
      <c r="B48" s="128">
        <v>156</v>
      </c>
      <c r="C48" s="128" t="s">
        <v>543</v>
      </c>
      <c r="D48" s="128"/>
      <c r="E48" s="128"/>
      <c r="F48" s="128"/>
      <c r="G48" s="128"/>
      <c r="H48" s="128"/>
      <c r="I48" s="128"/>
      <c r="J48" s="128"/>
      <c r="K48" s="128"/>
      <c r="L48" s="47"/>
      <c r="M48" s="128"/>
      <c r="N48" s="128"/>
      <c r="O48" s="132"/>
    </row>
    <row r="49" spans="1:15" x14ac:dyDescent="0.35">
      <c r="A49" s="392"/>
      <c r="B49" s="128">
        <v>166</v>
      </c>
      <c r="C49" s="128" t="s">
        <v>544</v>
      </c>
      <c r="D49" s="128"/>
      <c r="E49" s="128"/>
      <c r="F49" s="128"/>
      <c r="G49" s="128"/>
      <c r="H49" s="128"/>
      <c r="I49" s="128"/>
      <c r="J49" s="128"/>
      <c r="K49" s="128"/>
      <c r="L49" s="128"/>
      <c r="M49" s="47"/>
      <c r="N49" s="128"/>
      <c r="O49" s="132"/>
    </row>
    <row r="50" spans="1:15" x14ac:dyDescent="0.35">
      <c r="A50" s="393"/>
      <c r="B50" s="133">
        <v>168</v>
      </c>
      <c r="C50" s="133" t="s">
        <v>545</v>
      </c>
      <c r="D50" s="133"/>
      <c r="E50" s="133"/>
      <c r="F50" s="133"/>
      <c r="G50" s="133"/>
      <c r="H50" s="133"/>
      <c r="I50" s="133"/>
      <c r="J50" s="133"/>
      <c r="K50" s="133"/>
      <c r="L50" s="133"/>
      <c r="M50" s="91"/>
      <c r="N50" s="133"/>
      <c r="O50" s="134"/>
    </row>
  </sheetData>
  <mergeCells count="14">
    <mergeCell ref="A44:A50"/>
    <mergeCell ref="A2:A3"/>
    <mergeCell ref="B2:C3"/>
    <mergeCell ref="A4:A10"/>
    <mergeCell ref="A12:A18"/>
    <mergeCell ref="A20:A26"/>
    <mergeCell ref="A43:O43"/>
    <mergeCell ref="D2:O2"/>
    <mergeCell ref="A28:A34"/>
    <mergeCell ref="A36:A42"/>
    <mergeCell ref="A11:O11"/>
    <mergeCell ref="A19:O19"/>
    <mergeCell ref="A27:O27"/>
    <mergeCell ref="A35:O3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Y20"/>
  <sheetViews>
    <sheetView topLeftCell="A13" workbookViewId="0">
      <selection activeCell="D25" sqref="D25"/>
    </sheetView>
  </sheetViews>
  <sheetFormatPr baseColWidth="10" defaultRowHeight="14.5" outlineLevelRow="1" x14ac:dyDescent="0.35"/>
  <sheetData>
    <row r="11" spans="1:25" s="4" customFormat="1" ht="40" customHeight="1" outlineLevel="1" x14ac:dyDescent="0.35">
      <c r="A11" s="8" t="s">
        <v>198</v>
      </c>
      <c r="B11" s="400" t="s">
        <v>74</v>
      </c>
      <c r="C11" s="401"/>
      <c r="D11" s="401"/>
      <c r="E11" s="402"/>
      <c r="F11" s="11" t="s">
        <v>25</v>
      </c>
      <c r="G11" s="11" t="s">
        <v>97</v>
      </c>
      <c r="H11" s="11" t="s">
        <v>23</v>
      </c>
      <c r="I11" s="26"/>
      <c r="J11" s="26"/>
      <c r="K11" s="26"/>
      <c r="L11" s="26"/>
      <c r="M11" s="26"/>
      <c r="N11" s="25"/>
      <c r="O11" s="25"/>
      <c r="P11" s="25"/>
      <c r="Q11" s="25"/>
      <c r="R11" s="25"/>
      <c r="S11" s="25"/>
      <c r="T11" s="27" t="s">
        <v>27</v>
      </c>
      <c r="U11" s="5"/>
      <c r="V11" s="7">
        <v>0</v>
      </c>
      <c r="W11" s="19">
        <v>0</v>
      </c>
      <c r="X11" s="23" t="s">
        <v>206</v>
      </c>
      <c r="Y11" s="24" t="s">
        <v>207</v>
      </c>
    </row>
    <row r="12" spans="1:25" s="4" customFormat="1" ht="40" customHeight="1" outlineLevel="1" x14ac:dyDescent="0.35">
      <c r="A12" s="8" t="s">
        <v>199</v>
      </c>
      <c r="B12" s="400" t="s">
        <v>75</v>
      </c>
      <c r="C12" s="401"/>
      <c r="D12" s="401"/>
      <c r="E12" s="402"/>
      <c r="F12" s="11" t="s">
        <v>92</v>
      </c>
      <c r="G12" s="11" t="s">
        <v>97</v>
      </c>
      <c r="H12" s="11" t="s">
        <v>94</v>
      </c>
      <c r="I12" s="26"/>
      <c r="J12" s="26"/>
      <c r="K12" s="26"/>
      <c r="L12" s="26"/>
      <c r="M12" s="26"/>
      <c r="N12" s="25"/>
      <c r="O12" s="25"/>
      <c r="P12" s="25"/>
      <c r="Q12" s="25"/>
      <c r="R12" s="25"/>
      <c r="S12" s="25"/>
      <c r="T12" s="27" t="s">
        <v>27</v>
      </c>
      <c r="U12" s="5"/>
      <c r="V12" s="7">
        <v>0</v>
      </c>
      <c r="W12" s="19">
        <v>0</v>
      </c>
      <c r="X12" s="23" t="s">
        <v>208</v>
      </c>
      <c r="Y12" s="24" t="s">
        <v>209</v>
      </c>
    </row>
    <row r="13" spans="1:25" s="4" customFormat="1" ht="40" customHeight="1" outlineLevel="1" x14ac:dyDescent="0.35">
      <c r="A13" s="8" t="s">
        <v>200</v>
      </c>
      <c r="B13" s="400" t="s">
        <v>76</v>
      </c>
      <c r="C13" s="401"/>
      <c r="D13" s="401"/>
      <c r="E13" s="402"/>
      <c r="F13" s="11" t="s">
        <v>92</v>
      </c>
      <c r="G13" s="11" t="s">
        <v>97</v>
      </c>
      <c r="H13" s="11" t="s">
        <v>94</v>
      </c>
      <c r="I13" s="27" t="s">
        <v>121</v>
      </c>
      <c r="J13" s="27" t="s">
        <v>121</v>
      </c>
      <c r="K13" s="27" t="s">
        <v>121</v>
      </c>
      <c r="L13" s="27" t="s">
        <v>121</v>
      </c>
      <c r="M13" s="27" t="s">
        <v>121</v>
      </c>
      <c r="N13" s="28" t="s">
        <v>121</v>
      </c>
      <c r="O13" s="28" t="s">
        <v>121</v>
      </c>
      <c r="P13" s="28" t="s">
        <v>121</v>
      </c>
      <c r="Q13" s="28" t="s">
        <v>121</v>
      </c>
      <c r="R13" s="28" t="s">
        <v>121</v>
      </c>
      <c r="S13" s="28" t="s">
        <v>27</v>
      </c>
      <c r="T13" s="27" t="s">
        <v>27</v>
      </c>
      <c r="U13" s="5"/>
      <c r="V13" s="7">
        <v>0.9</v>
      </c>
      <c r="W13" s="19">
        <v>0</v>
      </c>
      <c r="X13" s="23" t="s">
        <v>210</v>
      </c>
      <c r="Y13" s="24" t="s">
        <v>211</v>
      </c>
    </row>
    <row r="14" spans="1:25" s="4" customFormat="1" ht="40" customHeight="1" outlineLevel="1" x14ac:dyDescent="0.35">
      <c r="A14" s="8" t="s">
        <v>201</v>
      </c>
      <c r="B14" s="400" t="s">
        <v>78</v>
      </c>
      <c r="C14" s="401"/>
      <c r="D14" s="401"/>
      <c r="E14" s="402"/>
      <c r="F14" s="11" t="s">
        <v>92</v>
      </c>
      <c r="G14" s="11" t="s">
        <v>97</v>
      </c>
      <c r="H14" s="11" t="s">
        <v>94</v>
      </c>
      <c r="I14" s="27" t="s">
        <v>121</v>
      </c>
      <c r="J14" s="27" t="s">
        <v>121</v>
      </c>
      <c r="K14" s="27" t="s">
        <v>121</v>
      </c>
      <c r="L14" s="27" t="s">
        <v>121</v>
      </c>
      <c r="M14" s="27" t="s">
        <v>121</v>
      </c>
      <c r="N14" s="28" t="s">
        <v>121</v>
      </c>
      <c r="O14" s="28" t="s">
        <v>121</v>
      </c>
      <c r="P14" s="28" t="s">
        <v>121</v>
      </c>
      <c r="Q14" s="28" t="s">
        <v>121</v>
      </c>
      <c r="R14" s="28" t="s">
        <v>121</v>
      </c>
      <c r="S14" s="28" t="s">
        <v>27</v>
      </c>
      <c r="T14" s="28" t="s">
        <v>27</v>
      </c>
      <c r="U14" s="5"/>
      <c r="V14" s="7">
        <v>0.84</v>
      </c>
      <c r="W14" s="19">
        <v>0</v>
      </c>
      <c r="X14" s="23" t="s">
        <v>212</v>
      </c>
      <c r="Y14" s="24" t="s">
        <v>213</v>
      </c>
    </row>
    <row r="15" spans="1:25" s="4" customFormat="1" ht="60" customHeight="1" outlineLevel="1" x14ac:dyDescent="0.35">
      <c r="A15" s="8" t="s">
        <v>202</v>
      </c>
      <c r="B15" s="400" t="s">
        <v>79</v>
      </c>
      <c r="C15" s="401"/>
      <c r="D15" s="401"/>
      <c r="E15" s="402"/>
      <c r="F15" s="11" t="s">
        <v>95</v>
      </c>
      <c r="G15" s="11" t="s">
        <v>97</v>
      </c>
      <c r="H15" s="11" t="s">
        <v>23</v>
      </c>
      <c r="I15" s="26"/>
      <c r="J15" s="26"/>
      <c r="K15" s="26"/>
      <c r="L15" s="26"/>
      <c r="M15" s="26"/>
      <c r="N15" s="25"/>
      <c r="O15" s="25"/>
      <c r="P15" s="25"/>
      <c r="Q15" s="25" t="s">
        <v>121</v>
      </c>
      <c r="R15" s="25"/>
      <c r="S15" s="25"/>
      <c r="T15" s="25"/>
      <c r="U15" s="5"/>
      <c r="V15" s="7">
        <v>1</v>
      </c>
      <c r="W15" s="19">
        <v>0</v>
      </c>
      <c r="X15" s="23" t="s">
        <v>206</v>
      </c>
      <c r="Y15" s="24" t="s">
        <v>214</v>
      </c>
    </row>
    <row r="16" spans="1:25" s="4" customFormat="1" ht="53.25" customHeight="1" outlineLevel="1" x14ac:dyDescent="0.35">
      <c r="A16" s="8" t="s">
        <v>203</v>
      </c>
      <c r="B16" s="400" t="s">
        <v>215</v>
      </c>
      <c r="C16" s="401"/>
      <c r="D16" s="401"/>
      <c r="E16" s="402"/>
      <c r="F16" s="11" t="s">
        <v>92</v>
      </c>
      <c r="G16" s="11" t="s">
        <v>97</v>
      </c>
      <c r="H16" s="11" t="s">
        <v>94</v>
      </c>
      <c r="I16" s="26"/>
      <c r="J16" s="26"/>
      <c r="K16" s="27" t="s">
        <v>121</v>
      </c>
      <c r="L16" s="27" t="s">
        <v>121</v>
      </c>
      <c r="M16" s="27" t="s">
        <v>121</v>
      </c>
      <c r="N16" s="27" t="s">
        <v>121</v>
      </c>
      <c r="O16" s="27" t="s">
        <v>121</v>
      </c>
      <c r="P16" s="27" t="s">
        <v>121</v>
      </c>
      <c r="Q16" s="27" t="s">
        <v>121</v>
      </c>
      <c r="R16" s="27" t="s">
        <v>121</v>
      </c>
      <c r="S16" s="27" t="s">
        <v>96</v>
      </c>
      <c r="T16" s="27" t="s">
        <v>96</v>
      </c>
      <c r="U16" s="5"/>
      <c r="V16" s="7"/>
      <c r="W16" s="19"/>
      <c r="X16" s="21"/>
      <c r="Y16" s="24"/>
    </row>
    <row r="20" spans="1:25" s="4" customFormat="1" ht="32.25" customHeight="1" outlineLevel="1" x14ac:dyDescent="0.35">
      <c r="A20" s="8" t="s">
        <v>216</v>
      </c>
      <c r="B20" s="400" t="s">
        <v>173</v>
      </c>
      <c r="C20" s="401"/>
      <c r="D20" s="401"/>
      <c r="E20" s="402"/>
      <c r="F20" s="11" t="s">
        <v>93</v>
      </c>
      <c r="G20" s="11" t="s">
        <v>97</v>
      </c>
      <c r="H20" s="11" t="s">
        <v>23</v>
      </c>
      <c r="I20" s="26"/>
      <c r="J20" s="26"/>
      <c r="K20" s="26"/>
      <c r="L20" s="26"/>
      <c r="M20" s="26"/>
      <c r="N20" s="26"/>
      <c r="O20" s="26"/>
      <c r="P20" s="26"/>
      <c r="Q20" s="26"/>
      <c r="R20" s="26"/>
      <c r="S20" s="26"/>
      <c r="T20" s="26"/>
      <c r="U20" s="5"/>
      <c r="V20" s="7"/>
      <c r="W20" s="20"/>
      <c r="X20" s="22"/>
      <c r="Y20" s="24"/>
    </row>
  </sheetData>
  <mergeCells count="7">
    <mergeCell ref="B20:E20"/>
    <mergeCell ref="B11:E11"/>
    <mergeCell ref="B12:E12"/>
    <mergeCell ref="B13:E13"/>
    <mergeCell ref="B14:E14"/>
    <mergeCell ref="B15:E15"/>
    <mergeCell ref="B16:E16"/>
  </mergeCells>
  <conditionalFormatting sqref="I11:U16">
    <cfRule type="containsText" dxfId="1" priority="3" operator="containsText" text="R">
      <formula>NOT(ISERROR(SEARCH("R",I11)))</formula>
    </cfRule>
  </conditionalFormatting>
  <conditionalFormatting sqref="I20:U20">
    <cfRule type="containsText" dxfId="0" priority="1" operator="containsText" text="R">
      <formula>NOT(ISERROR(SEARCH("R",I20)))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4"/>
  <sheetViews>
    <sheetView topLeftCell="B69" zoomScale="70" zoomScaleNormal="70" workbookViewId="0">
      <selection activeCell="E73" sqref="E73:G73"/>
    </sheetView>
  </sheetViews>
  <sheetFormatPr baseColWidth="10" defaultRowHeight="14.5" x14ac:dyDescent="0.35"/>
  <cols>
    <col min="2" max="2" width="60.54296875" customWidth="1"/>
    <col min="3" max="3" width="65.54296875" customWidth="1"/>
    <col min="4" max="4" width="82.81640625" customWidth="1"/>
    <col min="5" max="5" width="25" customWidth="1"/>
    <col min="6" max="6" width="18.54296875" customWidth="1"/>
    <col min="7" max="7" width="17.26953125" customWidth="1"/>
  </cols>
  <sheetData>
    <row r="1" spans="1:14" x14ac:dyDescent="0.35">
      <c r="A1" s="16"/>
      <c r="B1" s="16"/>
      <c r="C1" s="16"/>
      <c r="D1" s="16"/>
      <c r="E1" s="17"/>
      <c r="F1" s="17"/>
      <c r="G1" s="17"/>
      <c r="H1" s="17"/>
      <c r="I1" s="17"/>
      <c r="J1" s="17"/>
      <c r="K1" s="17"/>
      <c r="L1" s="17"/>
      <c r="M1" s="17"/>
      <c r="N1" s="12"/>
    </row>
    <row r="2" spans="1:14" x14ac:dyDescent="0.35">
      <c r="A2" s="16"/>
      <c r="B2" s="16"/>
      <c r="C2" s="16"/>
      <c r="D2" s="16"/>
      <c r="E2" s="17"/>
      <c r="F2" s="17"/>
      <c r="G2" s="17"/>
      <c r="H2" s="17"/>
      <c r="I2" s="17"/>
      <c r="J2" s="17"/>
      <c r="K2" s="17"/>
      <c r="L2" s="17"/>
      <c r="M2" s="17"/>
      <c r="N2" s="12"/>
    </row>
    <row r="3" spans="1:14" x14ac:dyDescent="0.35">
      <c r="A3" s="16"/>
      <c r="B3" s="16"/>
      <c r="C3" s="16"/>
      <c r="D3" s="16"/>
      <c r="E3" s="17"/>
      <c r="F3" s="17"/>
      <c r="G3" s="17"/>
      <c r="H3" s="17"/>
      <c r="I3" s="17"/>
      <c r="J3" s="17"/>
      <c r="K3" s="17"/>
      <c r="L3" s="17"/>
      <c r="M3" s="17"/>
      <c r="N3" s="12"/>
    </row>
    <row r="4" spans="1:14" x14ac:dyDescent="0.35">
      <c r="A4" s="16"/>
      <c r="B4" s="14" t="s">
        <v>123</v>
      </c>
      <c r="C4" s="14" t="s">
        <v>124</v>
      </c>
      <c r="D4" s="14" t="s">
        <v>126</v>
      </c>
      <c r="E4" s="15" t="s">
        <v>120</v>
      </c>
      <c r="F4" s="15" t="s">
        <v>133</v>
      </c>
      <c r="G4" s="15" t="s">
        <v>134</v>
      </c>
      <c r="H4" s="17"/>
      <c r="I4" s="17"/>
      <c r="J4" s="17"/>
      <c r="K4" s="12"/>
      <c r="L4" s="12"/>
      <c r="M4" s="12"/>
      <c r="N4" s="12"/>
    </row>
    <row r="5" spans="1:14" ht="48" customHeight="1" x14ac:dyDescent="0.35">
      <c r="A5" s="16"/>
      <c r="B5" s="408" t="s">
        <v>175</v>
      </c>
      <c r="C5" s="408" t="s">
        <v>183</v>
      </c>
      <c r="D5" s="6" t="s">
        <v>55</v>
      </c>
      <c r="E5" s="11" t="s">
        <v>56</v>
      </c>
      <c r="F5" s="11" t="s">
        <v>57</v>
      </c>
      <c r="G5" s="11" t="s">
        <v>136</v>
      </c>
      <c r="H5" s="17"/>
      <c r="I5" s="17"/>
      <c r="J5" s="17"/>
      <c r="K5" s="12"/>
      <c r="L5" s="12"/>
      <c r="M5" s="12"/>
      <c r="N5" s="12"/>
    </row>
    <row r="6" spans="1:14" ht="45" customHeight="1" x14ac:dyDescent="0.35">
      <c r="A6" s="16"/>
      <c r="B6" s="408"/>
      <c r="C6" s="408"/>
      <c r="D6" s="6" t="s">
        <v>54</v>
      </c>
      <c r="E6" s="11" t="s">
        <v>98</v>
      </c>
      <c r="F6" s="11" t="s">
        <v>97</v>
      </c>
      <c r="G6" s="11" t="s">
        <v>137</v>
      </c>
      <c r="H6" s="17"/>
      <c r="I6" s="17"/>
      <c r="J6" s="17"/>
      <c r="K6" s="12"/>
      <c r="L6" s="12"/>
      <c r="M6" s="12"/>
      <c r="N6" s="12"/>
    </row>
    <row r="7" spans="1:14" ht="26" x14ac:dyDescent="0.35">
      <c r="A7" s="16"/>
      <c r="B7" s="408"/>
      <c r="C7" s="408"/>
      <c r="D7" s="6" t="s">
        <v>62</v>
      </c>
      <c r="E7" s="11" t="s">
        <v>64</v>
      </c>
      <c r="F7" s="11" t="s">
        <v>97</v>
      </c>
      <c r="G7" s="11" t="s">
        <v>23</v>
      </c>
      <c r="H7" s="17"/>
      <c r="I7" s="17"/>
      <c r="J7" s="17"/>
      <c r="K7" s="12"/>
      <c r="L7" s="12"/>
      <c r="M7" s="12"/>
      <c r="N7" s="12"/>
    </row>
    <row r="8" spans="1:14" ht="26" x14ac:dyDescent="0.35">
      <c r="A8" s="16"/>
      <c r="B8" s="408"/>
      <c r="C8" s="408"/>
      <c r="D8" s="6" t="s">
        <v>63</v>
      </c>
      <c r="E8" s="11" t="s">
        <v>64</v>
      </c>
      <c r="F8" s="11" t="s">
        <v>97</v>
      </c>
      <c r="G8" s="11" t="s">
        <v>23</v>
      </c>
      <c r="H8" s="17"/>
      <c r="I8" s="17"/>
      <c r="J8" s="17"/>
      <c r="K8" s="12"/>
      <c r="L8" s="12"/>
      <c r="M8" s="12"/>
      <c r="N8" s="12"/>
    </row>
    <row r="9" spans="1:14" ht="45" customHeight="1" x14ac:dyDescent="0.35">
      <c r="A9" s="16"/>
      <c r="B9" s="408"/>
      <c r="C9" s="408"/>
      <c r="D9" s="6" t="s">
        <v>122</v>
      </c>
      <c r="E9" s="11" t="s">
        <v>101</v>
      </c>
      <c r="F9" s="11" t="s">
        <v>97</v>
      </c>
      <c r="G9" s="11" t="s">
        <v>23</v>
      </c>
      <c r="H9" s="17"/>
      <c r="I9" s="17"/>
      <c r="J9" s="17"/>
      <c r="K9" s="12"/>
      <c r="L9" s="12"/>
      <c r="M9" s="12"/>
      <c r="N9" s="12"/>
    </row>
    <row r="10" spans="1:14" ht="26" x14ac:dyDescent="0.35">
      <c r="A10" s="16"/>
      <c r="B10" s="408"/>
      <c r="C10" s="408"/>
      <c r="D10" s="6" t="s">
        <v>65</v>
      </c>
      <c r="E10" s="11" t="s">
        <v>108</v>
      </c>
      <c r="F10" s="11" t="s">
        <v>97</v>
      </c>
      <c r="G10" s="11" t="s">
        <v>23</v>
      </c>
      <c r="H10" s="17"/>
      <c r="I10" s="17"/>
      <c r="J10" s="17"/>
      <c r="K10" s="12"/>
      <c r="L10" s="12"/>
      <c r="M10" s="12"/>
      <c r="N10" s="12"/>
    </row>
    <row r="11" spans="1:14" ht="26" x14ac:dyDescent="0.35">
      <c r="A11" s="16"/>
      <c r="B11" s="408"/>
      <c r="C11" s="408"/>
      <c r="D11" s="6" t="s">
        <v>68</v>
      </c>
      <c r="E11" s="11" t="s">
        <v>50</v>
      </c>
      <c r="F11" s="11" t="s">
        <v>97</v>
      </c>
      <c r="G11" s="11" t="s">
        <v>23</v>
      </c>
      <c r="H11" s="17"/>
      <c r="I11" s="17"/>
      <c r="J11" s="17"/>
      <c r="K11" s="12"/>
      <c r="L11" s="12"/>
      <c r="M11" s="12"/>
      <c r="N11" s="12"/>
    </row>
    <row r="12" spans="1:14" ht="26" x14ac:dyDescent="0.35">
      <c r="A12" s="16"/>
      <c r="B12" s="408"/>
      <c r="C12" s="408"/>
      <c r="D12" s="6" t="s">
        <v>66</v>
      </c>
      <c r="E12" s="11" t="s">
        <v>108</v>
      </c>
      <c r="F12" s="11" t="s">
        <v>97</v>
      </c>
      <c r="G12" s="11" t="s">
        <v>23</v>
      </c>
      <c r="H12" s="17"/>
      <c r="I12" s="17"/>
      <c r="J12" s="17"/>
      <c r="K12" s="12"/>
      <c r="L12" s="12"/>
      <c r="M12" s="12"/>
      <c r="N12" s="12"/>
    </row>
    <row r="13" spans="1:14" ht="26" x14ac:dyDescent="0.35">
      <c r="A13" s="16"/>
      <c r="B13" s="408"/>
      <c r="C13" s="408"/>
      <c r="D13" s="6" t="s">
        <v>144</v>
      </c>
      <c r="E13" s="11" t="s">
        <v>145</v>
      </c>
      <c r="F13" s="11" t="s">
        <v>97</v>
      </c>
      <c r="G13" s="11" t="s">
        <v>23</v>
      </c>
      <c r="H13" s="17"/>
      <c r="I13" s="17"/>
      <c r="J13" s="17"/>
      <c r="K13" s="12"/>
      <c r="L13" s="12"/>
      <c r="M13" s="12"/>
      <c r="N13" s="12"/>
    </row>
    <row r="14" spans="1:14" ht="26" x14ac:dyDescent="0.35">
      <c r="A14" s="16"/>
      <c r="B14" s="408"/>
      <c r="C14" s="408"/>
      <c r="D14" s="6" t="s">
        <v>116</v>
      </c>
      <c r="E14" s="11" t="s">
        <v>106</v>
      </c>
      <c r="F14" s="11" t="s">
        <v>97</v>
      </c>
      <c r="G14" s="11" t="s">
        <v>23</v>
      </c>
      <c r="H14" s="17"/>
      <c r="I14" s="17"/>
      <c r="J14" s="17"/>
      <c r="K14" s="12"/>
      <c r="L14" s="12"/>
      <c r="M14" s="12"/>
      <c r="N14" s="12"/>
    </row>
    <row r="15" spans="1:14" ht="26" x14ac:dyDescent="0.35">
      <c r="A15" s="16"/>
      <c r="B15" s="408"/>
      <c r="C15" s="408"/>
      <c r="D15" s="6" t="s">
        <v>70</v>
      </c>
      <c r="E15" s="11" t="s">
        <v>50</v>
      </c>
      <c r="F15" s="11" t="s">
        <v>97</v>
      </c>
      <c r="G15" s="11" t="s">
        <v>23</v>
      </c>
      <c r="H15" s="17"/>
      <c r="I15" s="17"/>
      <c r="J15" s="17"/>
      <c r="K15" s="12"/>
      <c r="L15" s="12"/>
      <c r="M15" s="12"/>
      <c r="N15" s="12"/>
    </row>
    <row r="16" spans="1:14" ht="26" x14ac:dyDescent="0.35">
      <c r="A16" s="16"/>
      <c r="B16" s="408"/>
      <c r="C16" s="408"/>
      <c r="D16" s="6" t="s">
        <v>67</v>
      </c>
      <c r="E16" s="11" t="s">
        <v>108</v>
      </c>
      <c r="F16" s="11" t="s">
        <v>97</v>
      </c>
      <c r="G16" s="11" t="s">
        <v>23</v>
      </c>
      <c r="H16" s="17"/>
      <c r="I16" s="17"/>
      <c r="J16" s="17"/>
      <c r="K16" s="12"/>
      <c r="L16" s="12"/>
      <c r="M16" s="12"/>
      <c r="N16" s="12"/>
    </row>
    <row r="17" spans="1:14" ht="26" x14ac:dyDescent="0.35">
      <c r="A17" s="16"/>
      <c r="B17" s="408"/>
      <c r="C17" s="409" t="s">
        <v>181</v>
      </c>
      <c r="D17" s="6" t="s">
        <v>142</v>
      </c>
      <c r="E17" s="11" t="s">
        <v>48</v>
      </c>
      <c r="F17" s="11" t="s">
        <v>97</v>
      </c>
      <c r="G17" s="11" t="s">
        <v>23</v>
      </c>
      <c r="H17" s="17"/>
      <c r="I17" s="17"/>
      <c r="J17" s="17"/>
      <c r="K17" s="12"/>
      <c r="L17" s="12"/>
      <c r="M17" s="12"/>
      <c r="N17" s="12"/>
    </row>
    <row r="18" spans="1:14" ht="26" x14ac:dyDescent="0.35">
      <c r="A18" s="16"/>
      <c r="B18" s="408"/>
      <c r="C18" s="410"/>
      <c r="D18" s="6" t="s">
        <v>143</v>
      </c>
      <c r="E18" s="11" t="s">
        <v>48</v>
      </c>
      <c r="F18" s="11" t="s">
        <v>97</v>
      </c>
      <c r="G18" s="11" t="s">
        <v>23</v>
      </c>
      <c r="H18" s="17"/>
      <c r="I18" s="17"/>
      <c r="J18" s="17"/>
      <c r="K18" s="12"/>
      <c r="L18" s="12"/>
      <c r="M18" s="12"/>
      <c r="N18" s="12"/>
    </row>
    <row r="19" spans="1:14" ht="26" x14ac:dyDescent="0.35">
      <c r="A19" s="16"/>
      <c r="B19" s="408"/>
      <c r="C19" s="410"/>
      <c r="D19" s="6" t="s">
        <v>46</v>
      </c>
      <c r="E19" s="11" t="s">
        <v>47</v>
      </c>
      <c r="F19" s="11" t="s">
        <v>97</v>
      </c>
      <c r="G19" s="11" t="s">
        <v>23</v>
      </c>
      <c r="H19" s="17"/>
      <c r="I19" s="17"/>
      <c r="J19" s="17"/>
      <c r="K19" s="12"/>
      <c r="L19" s="12"/>
      <c r="M19" s="12"/>
      <c r="N19" s="12"/>
    </row>
    <row r="20" spans="1:14" ht="26" x14ac:dyDescent="0.35">
      <c r="A20" s="16"/>
      <c r="B20" s="408"/>
      <c r="C20" s="410"/>
      <c r="D20" s="6" t="s">
        <v>164</v>
      </c>
      <c r="E20" s="11" t="s">
        <v>48</v>
      </c>
      <c r="F20" s="11" t="s">
        <v>97</v>
      </c>
      <c r="G20" s="11" t="s">
        <v>23</v>
      </c>
      <c r="H20" s="17"/>
      <c r="I20" s="17"/>
      <c r="J20" s="17"/>
      <c r="K20" s="12"/>
      <c r="L20" s="12"/>
      <c r="M20" s="12"/>
      <c r="N20" s="12"/>
    </row>
    <row r="21" spans="1:14" ht="26" x14ac:dyDescent="0.35">
      <c r="A21" s="16"/>
      <c r="B21" s="408"/>
      <c r="C21" s="410"/>
      <c r="D21" s="6" t="s">
        <v>180</v>
      </c>
      <c r="E21" s="11" t="s">
        <v>48</v>
      </c>
      <c r="F21" s="11" t="s">
        <v>97</v>
      </c>
      <c r="G21" s="11" t="s">
        <v>23</v>
      </c>
      <c r="H21" s="17"/>
      <c r="I21" s="17"/>
      <c r="J21" s="17"/>
      <c r="K21" s="12"/>
      <c r="L21" s="12"/>
      <c r="M21" s="12"/>
      <c r="N21" s="12"/>
    </row>
    <row r="22" spans="1:14" ht="26" x14ac:dyDescent="0.35">
      <c r="A22" s="16"/>
      <c r="B22" s="408"/>
      <c r="C22" s="411"/>
      <c r="D22" s="6" t="s">
        <v>141</v>
      </c>
      <c r="E22" s="11" t="s">
        <v>64</v>
      </c>
      <c r="F22" s="11" t="s">
        <v>97</v>
      </c>
      <c r="G22" s="11" t="s">
        <v>23</v>
      </c>
      <c r="H22" s="17"/>
      <c r="I22" s="17"/>
      <c r="J22" s="17"/>
      <c r="K22" s="12"/>
      <c r="L22" s="12"/>
      <c r="M22" s="12"/>
      <c r="N22" s="12"/>
    </row>
    <row r="23" spans="1:14" ht="26" x14ac:dyDescent="0.35">
      <c r="A23" s="16"/>
      <c r="B23" s="407" t="s">
        <v>152</v>
      </c>
      <c r="C23" s="407" t="s">
        <v>165</v>
      </c>
      <c r="D23" s="13" t="s">
        <v>146</v>
      </c>
      <c r="E23" s="11" t="s">
        <v>48</v>
      </c>
      <c r="F23" s="11" t="s">
        <v>97</v>
      </c>
      <c r="G23" s="11" t="s">
        <v>23</v>
      </c>
      <c r="H23" s="17"/>
      <c r="I23" s="17"/>
      <c r="J23" s="17"/>
      <c r="K23" s="12"/>
      <c r="L23" s="12"/>
      <c r="M23" s="12"/>
      <c r="N23" s="12"/>
    </row>
    <row r="24" spans="1:14" ht="26" x14ac:dyDescent="0.35">
      <c r="A24" s="16"/>
      <c r="B24" s="407"/>
      <c r="C24" s="407"/>
      <c r="D24" s="13" t="s">
        <v>147</v>
      </c>
      <c r="E24" s="11" t="s">
        <v>48</v>
      </c>
      <c r="F24" s="11" t="s">
        <v>97</v>
      </c>
      <c r="G24" s="11" t="s">
        <v>23</v>
      </c>
      <c r="H24" s="17"/>
      <c r="I24" s="17"/>
      <c r="J24" s="17"/>
      <c r="K24" s="12"/>
      <c r="L24" s="12"/>
      <c r="M24" s="12"/>
      <c r="N24" s="12"/>
    </row>
    <row r="25" spans="1:14" ht="26" x14ac:dyDescent="0.35">
      <c r="A25" s="16"/>
      <c r="B25" s="407"/>
      <c r="C25" s="407"/>
      <c r="D25" s="13" t="s">
        <v>148</v>
      </c>
      <c r="E25" s="11" t="s">
        <v>48</v>
      </c>
      <c r="F25" s="11" t="s">
        <v>97</v>
      </c>
      <c r="G25" s="11" t="s">
        <v>23</v>
      </c>
      <c r="H25" s="17"/>
      <c r="I25" s="17"/>
      <c r="J25" s="17"/>
      <c r="K25" s="12"/>
      <c r="L25" s="12"/>
      <c r="M25" s="12"/>
      <c r="N25" s="12"/>
    </row>
    <row r="26" spans="1:14" ht="26" x14ac:dyDescent="0.35">
      <c r="A26" s="16"/>
      <c r="B26" s="407"/>
      <c r="C26" s="407"/>
      <c r="D26" s="13" t="s">
        <v>149</v>
      </c>
      <c r="E26" s="11" t="s">
        <v>48</v>
      </c>
      <c r="F26" s="11" t="s">
        <v>97</v>
      </c>
      <c r="G26" s="11" t="s">
        <v>23</v>
      </c>
      <c r="H26" s="17"/>
      <c r="I26" s="17"/>
      <c r="J26" s="17"/>
      <c r="K26" s="12"/>
      <c r="L26" s="12"/>
      <c r="M26" s="12"/>
      <c r="N26" s="12"/>
    </row>
    <row r="27" spans="1:14" ht="26" x14ac:dyDescent="0.35">
      <c r="A27" s="16"/>
      <c r="B27" s="407"/>
      <c r="C27" s="407"/>
      <c r="D27" s="13" t="s">
        <v>151</v>
      </c>
      <c r="E27" s="11" t="s">
        <v>48</v>
      </c>
      <c r="F27" s="11" t="s">
        <v>97</v>
      </c>
      <c r="G27" s="11" t="s">
        <v>23</v>
      </c>
      <c r="H27" s="17"/>
      <c r="I27" s="17"/>
      <c r="J27" s="17"/>
      <c r="K27" s="12"/>
      <c r="L27" s="12"/>
      <c r="M27" s="12"/>
      <c r="N27" s="12"/>
    </row>
    <row r="28" spans="1:14" ht="26" x14ac:dyDescent="0.35">
      <c r="A28" s="16"/>
      <c r="B28" s="407"/>
      <c r="C28" s="407"/>
      <c r="D28" s="13" t="s">
        <v>150</v>
      </c>
      <c r="E28" s="11" t="s">
        <v>48</v>
      </c>
      <c r="F28" s="11" t="s">
        <v>97</v>
      </c>
      <c r="G28" s="11" t="s">
        <v>23</v>
      </c>
      <c r="H28" s="17"/>
      <c r="I28" s="17"/>
      <c r="J28" s="17"/>
      <c r="K28" s="12"/>
      <c r="L28" s="12"/>
      <c r="M28" s="12"/>
      <c r="N28" s="12"/>
    </row>
    <row r="29" spans="1:14" ht="29" x14ac:dyDescent="0.35">
      <c r="A29" s="16"/>
      <c r="B29" s="407"/>
      <c r="C29" s="407"/>
      <c r="D29" s="13" t="s">
        <v>157</v>
      </c>
      <c r="E29" s="11" t="s">
        <v>48</v>
      </c>
      <c r="F29" s="11" t="s">
        <v>97</v>
      </c>
      <c r="G29" s="11" t="s">
        <v>23</v>
      </c>
      <c r="H29" s="17"/>
      <c r="I29" s="17"/>
      <c r="J29" s="17"/>
      <c r="K29" s="12"/>
      <c r="L29" s="12"/>
      <c r="M29" s="12"/>
      <c r="N29" s="12"/>
    </row>
    <row r="30" spans="1:14" ht="39" x14ac:dyDescent="0.35">
      <c r="A30" s="16"/>
      <c r="B30" s="407"/>
      <c r="C30" s="407"/>
      <c r="D30" s="13" t="s">
        <v>69</v>
      </c>
      <c r="E30" s="11" t="s">
        <v>104</v>
      </c>
      <c r="F30" s="11" t="s">
        <v>97</v>
      </c>
      <c r="G30" s="11" t="s">
        <v>23</v>
      </c>
      <c r="H30" s="17"/>
      <c r="I30" s="17"/>
      <c r="J30" s="17"/>
      <c r="K30" s="12"/>
      <c r="L30" s="12"/>
      <c r="M30" s="12"/>
      <c r="N30" s="12"/>
    </row>
    <row r="31" spans="1:14" ht="69.75" customHeight="1" x14ac:dyDescent="0.35">
      <c r="A31" s="16"/>
      <c r="B31" s="407"/>
      <c r="C31" s="407"/>
      <c r="D31" s="13" t="s">
        <v>155</v>
      </c>
      <c r="E31" s="11" t="s">
        <v>110</v>
      </c>
      <c r="F31" s="11" t="s">
        <v>97</v>
      </c>
      <c r="G31" s="11" t="s">
        <v>23</v>
      </c>
      <c r="H31" s="17"/>
      <c r="I31" s="17"/>
      <c r="J31" s="17"/>
      <c r="K31" s="12"/>
      <c r="L31" s="12"/>
      <c r="M31" s="12"/>
      <c r="N31" s="12"/>
    </row>
    <row r="32" spans="1:14" ht="45" customHeight="1" x14ac:dyDescent="0.35">
      <c r="A32" s="16"/>
      <c r="B32" s="407"/>
      <c r="C32" s="407"/>
      <c r="D32" s="13" t="s">
        <v>30</v>
      </c>
      <c r="E32" s="11" t="s">
        <v>106</v>
      </c>
      <c r="F32" s="11" t="s">
        <v>97</v>
      </c>
      <c r="G32" s="11" t="s">
        <v>23</v>
      </c>
      <c r="H32" s="17"/>
      <c r="I32" s="17"/>
      <c r="J32" s="17"/>
      <c r="K32" s="12"/>
      <c r="L32" s="12"/>
      <c r="M32" s="12"/>
      <c r="N32" s="12"/>
    </row>
    <row r="33" spans="1:14" ht="35.25" customHeight="1" x14ac:dyDescent="0.35">
      <c r="A33" s="16"/>
      <c r="B33" s="407"/>
      <c r="C33" s="405" t="s">
        <v>40</v>
      </c>
      <c r="D33" s="13" t="s">
        <v>111</v>
      </c>
      <c r="E33" s="11" t="s">
        <v>25</v>
      </c>
      <c r="F33" s="11" t="s">
        <v>97</v>
      </c>
      <c r="G33" s="11" t="s">
        <v>23</v>
      </c>
      <c r="H33" s="17"/>
      <c r="I33" s="17"/>
      <c r="J33" s="17"/>
      <c r="K33" s="12"/>
      <c r="L33" s="12"/>
      <c r="M33" s="12"/>
      <c r="N33" s="12"/>
    </row>
    <row r="34" spans="1:14" ht="32.25" customHeight="1" x14ac:dyDescent="0.35">
      <c r="A34" s="16"/>
      <c r="B34" s="407"/>
      <c r="C34" s="406"/>
      <c r="D34" s="13" t="s">
        <v>113</v>
      </c>
      <c r="E34" s="11" t="s">
        <v>25</v>
      </c>
      <c r="F34" s="11" t="s">
        <v>97</v>
      </c>
      <c r="G34" s="11" t="s">
        <v>23</v>
      </c>
      <c r="H34" s="17"/>
      <c r="I34" s="17"/>
      <c r="J34" s="17"/>
      <c r="K34" s="12"/>
      <c r="L34" s="12"/>
      <c r="M34" s="12"/>
      <c r="N34" s="12"/>
    </row>
    <row r="35" spans="1:14" ht="32.25" customHeight="1" x14ac:dyDescent="0.35">
      <c r="A35" s="16"/>
      <c r="B35" s="407"/>
      <c r="C35" s="406"/>
      <c r="D35" s="13" t="s">
        <v>178</v>
      </c>
      <c r="E35" s="11" t="s">
        <v>25</v>
      </c>
      <c r="F35" s="11" t="s">
        <v>97</v>
      </c>
      <c r="G35" s="11" t="s">
        <v>23</v>
      </c>
      <c r="H35" s="17"/>
      <c r="I35" s="17"/>
      <c r="J35" s="17"/>
      <c r="K35" s="12"/>
      <c r="L35" s="12"/>
      <c r="M35" s="12"/>
      <c r="N35" s="12"/>
    </row>
    <row r="36" spans="1:14" ht="26" x14ac:dyDescent="0.35">
      <c r="A36" s="16"/>
      <c r="B36" s="407"/>
      <c r="C36" s="406"/>
      <c r="D36" s="13" t="s">
        <v>177</v>
      </c>
      <c r="E36" s="11" t="s">
        <v>93</v>
      </c>
      <c r="F36" s="11" t="s">
        <v>97</v>
      </c>
      <c r="G36" s="11" t="s">
        <v>23</v>
      </c>
      <c r="H36" s="17"/>
      <c r="I36" s="17"/>
      <c r="J36" s="17"/>
      <c r="K36" s="12"/>
      <c r="L36" s="12"/>
      <c r="M36" s="12"/>
      <c r="N36" s="12"/>
    </row>
    <row r="37" spans="1:14" ht="26" x14ac:dyDescent="0.35">
      <c r="A37" s="16"/>
      <c r="B37" s="407"/>
      <c r="C37" s="406"/>
      <c r="D37" s="13" t="s">
        <v>112</v>
      </c>
      <c r="E37" s="11" t="s">
        <v>25</v>
      </c>
      <c r="F37" s="11" t="s">
        <v>97</v>
      </c>
      <c r="G37" s="11" t="s">
        <v>23</v>
      </c>
      <c r="H37" s="17"/>
      <c r="I37" s="17"/>
      <c r="J37" s="17"/>
      <c r="K37" s="12"/>
      <c r="L37" s="12"/>
      <c r="M37" s="12"/>
      <c r="N37" s="12"/>
    </row>
    <row r="38" spans="1:14" ht="26" x14ac:dyDescent="0.35">
      <c r="A38" s="16"/>
      <c r="B38" s="407"/>
      <c r="C38" s="406"/>
      <c r="D38" s="13" t="s">
        <v>179</v>
      </c>
      <c r="E38" s="11" t="s">
        <v>93</v>
      </c>
      <c r="F38" s="11" t="s">
        <v>97</v>
      </c>
      <c r="G38" s="11" t="s">
        <v>23</v>
      </c>
      <c r="H38" s="17"/>
      <c r="I38" s="17"/>
      <c r="J38" s="17"/>
      <c r="K38" s="12"/>
      <c r="L38" s="12"/>
      <c r="M38" s="12"/>
      <c r="N38" s="12"/>
    </row>
    <row r="39" spans="1:14" ht="26" x14ac:dyDescent="0.35">
      <c r="A39" s="16"/>
      <c r="B39" s="407"/>
      <c r="C39" s="406"/>
      <c r="D39" s="13" t="s">
        <v>73</v>
      </c>
      <c r="E39" s="11" t="s">
        <v>25</v>
      </c>
      <c r="F39" s="11" t="s">
        <v>97</v>
      </c>
      <c r="G39" s="11" t="s">
        <v>23</v>
      </c>
      <c r="H39" s="17"/>
      <c r="I39" s="17"/>
      <c r="J39" s="17"/>
      <c r="K39" s="12"/>
      <c r="L39" s="12"/>
      <c r="M39" s="12"/>
      <c r="N39" s="12"/>
    </row>
    <row r="40" spans="1:14" ht="29" x14ac:dyDescent="0.35">
      <c r="A40" s="16"/>
      <c r="B40" s="407"/>
      <c r="C40" s="406"/>
      <c r="D40" s="13" t="s">
        <v>74</v>
      </c>
      <c r="E40" s="11" t="s">
        <v>25</v>
      </c>
      <c r="F40" s="11" t="s">
        <v>97</v>
      </c>
      <c r="G40" s="11" t="s">
        <v>23</v>
      </c>
      <c r="H40" s="17"/>
      <c r="I40" s="17"/>
      <c r="J40" s="17"/>
      <c r="K40" s="12"/>
      <c r="L40" s="12"/>
      <c r="M40" s="12"/>
      <c r="N40" s="12"/>
    </row>
    <row r="41" spans="1:14" ht="26" x14ac:dyDescent="0.35">
      <c r="A41" s="16"/>
      <c r="B41" s="407"/>
      <c r="C41" s="406"/>
      <c r="D41" s="13" t="s">
        <v>75</v>
      </c>
      <c r="E41" s="11" t="s">
        <v>92</v>
      </c>
      <c r="F41" s="11" t="s">
        <v>97</v>
      </c>
      <c r="G41" s="11" t="s">
        <v>94</v>
      </c>
      <c r="H41" s="17"/>
      <c r="I41" s="17"/>
      <c r="J41" s="17"/>
      <c r="K41" s="12"/>
      <c r="L41" s="12"/>
      <c r="M41" s="12"/>
      <c r="N41" s="12"/>
    </row>
    <row r="42" spans="1:14" ht="26" x14ac:dyDescent="0.35">
      <c r="A42" s="16"/>
      <c r="B42" s="407"/>
      <c r="C42" s="406"/>
      <c r="D42" s="13" t="s">
        <v>76</v>
      </c>
      <c r="E42" s="11" t="s">
        <v>92</v>
      </c>
      <c r="F42" s="11" t="s">
        <v>97</v>
      </c>
      <c r="G42" s="11" t="s">
        <v>94</v>
      </c>
      <c r="H42" s="17"/>
      <c r="I42" s="17"/>
      <c r="J42" s="17"/>
      <c r="K42" s="12"/>
      <c r="L42" s="12"/>
      <c r="M42" s="12"/>
      <c r="N42" s="12"/>
    </row>
    <row r="43" spans="1:14" ht="26" x14ac:dyDescent="0.35">
      <c r="A43" s="16"/>
      <c r="B43" s="407"/>
      <c r="C43" s="406"/>
      <c r="D43" s="13" t="s">
        <v>77</v>
      </c>
      <c r="E43" s="11" t="s">
        <v>92</v>
      </c>
      <c r="F43" s="11" t="s">
        <v>97</v>
      </c>
      <c r="G43" s="11" t="s">
        <v>94</v>
      </c>
      <c r="H43" s="17"/>
      <c r="I43" s="17"/>
      <c r="J43" s="17"/>
      <c r="K43" s="12"/>
      <c r="L43" s="12"/>
      <c r="M43" s="12"/>
      <c r="N43" s="12"/>
    </row>
    <row r="44" spans="1:14" ht="26" x14ac:dyDescent="0.35">
      <c r="A44" s="16"/>
      <c r="B44" s="407"/>
      <c r="C44" s="406"/>
      <c r="D44" s="13" t="s">
        <v>78</v>
      </c>
      <c r="E44" s="11" t="s">
        <v>92</v>
      </c>
      <c r="F44" s="11" t="s">
        <v>97</v>
      </c>
      <c r="G44" s="11" t="s">
        <v>94</v>
      </c>
      <c r="H44" s="17"/>
      <c r="I44" s="17"/>
      <c r="J44" s="17"/>
      <c r="K44" s="12"/>
      <c r="L44" s="12"/>
      <c r="M44" s="12"/>
      <c r="N44" s="12"/>
    </row>
    <row r="45" spans="1:14" ht="26" x14ac:dyDescent="0.35">
      <c r="A45" s="16"/>
      <c r="B45" s="407"/>
      <c r="C45" s="406"/>
      <c r="D45" s="13" t="s">
        <v>176</v>
      </c>
      <c r="E45" s="11" t="s">
        <v>92</v>
      </c>
      <c r="F45" s="11" t="s">
        <v>97</v>
      </c>
      <c r="G45" s="11" t="s">
        <v>94</v>
      </c>
      <c r="H45" s="17"/>
      <c r="I45" s="17"/>
      <c r="J45" s="17"/>
      <c r="K45" s="12"/>
      <c r="L45" s="12"/>
      <c r="M45" s="12"/>
      <c r="N45" s="12"/>
    </row>
    <row r="46" spans="1:14" ht="26" x14ac:dyDescent="0.35">
      <c r="A46" s="16"/>
      <c r="B46" s="407"/>
      <c r="C46" s="406"/>
      <c r="D46" s="13" t="s">
        <v>79</v>
      </c>
      <c r="E46" s="11" t="s">
        <v>95</v>
      </c>
      <c r="F46" s="11" t="s">
        <v>97</v>
      </c>
      <c r="G46" s="11" t="s">
        <v>23</v>
      </c>
      <c r="H46" s="17"/>
      <c r="I46" s="17"/>
      <c r="J46" s="17"/>
      <c r="K46" s="12"/>
      <c r="L46" s="12"/>
      <c r="M46" s="12"/>
      <c r="N46" s="12"/>
    </row>
    <row r="47" spans="1:14" ht="29" x14ac:dyDescent="0.35">
      <c r="A47" s="16"/>
      <c r="B47" s="407"/>
      <c r="C47" s="406"/>
      <c r="D47" s="13" t="s">
        <v>156</v>
      </c>
      <c r="E47" s="11" t="s">
        <v>93</v>
      </c>
      <c r="F47" s="11" t="s">
        <v>97</v>
      </c>
      <c r="G47" s="11" t="s">
        <v>23</v>
      </c>
      <c r="H47" s="17"/>
      <c r="I47" s="17"/>
      <c r="J47" s="17"/>
      <c r="K47" s="12"/>
      <c r="L47" s="12"/>
      <c r="M47" s="12"/>
      <c r="N47" s="12"/>
    </row>
    <row r="48" spans="1:14" ht="26" x14ac:dyDescent="0.35">
      <c r="A48" s="16"/>
      <c r="B48" s="407"/>
      <c r="C48" s="406"/>
      <c r="D48" s="13" t="s">
        <v>158</v>
      </c>
      <c r="E48" s="11" t="s">
        <v>95</v>
      </c>
      <c r="F48" s="11" t="s">
        <v>97</v>
      </c>
      <c r="G48" s="11" t="s">
        <v>23</v>
      </c>
      <c r="H48" s="17"/>
      <c r="I48" s="17"/>
      <c r="J48" s="17"/>
      <c r="K48" s="12"/>
      <c r="L48" s="12"/>
      <c r="M48" s="12"/>
      <c r="N48" s="12"/>
    </row>
    <row r="49" spans="1:14" ht="26" x14ac:dyDescent="0.35">
      <c r="A49" s="16"/>
      <c r="B49" s="407"/>
      <c r="C49" s="406"/>
      <c r="D49" s="13" t="s">
        <v>28</v>
      </c>
      <c r="E49" s="11" t="s">
        <v>95</v>
      </c>
      <c r="F49" s="11" t="s">
        <v>97</v>
      </c>
      <c r="G49" s="11" t="s">
        <v>23</v>
      </c>
      <c r="H49" s="17"/>
      <c r="I49" s="17"/>
      <c r="J49" s="17"/>
      <c r="K49" s="12"/>
      <c r="L49" s="12"/>
      <c r="M49" s="12"/>
      <c r="N49" s="12"/>
    </row>
    <row r="50" spans="1:14" ht="43.5" x14ac:dyDescent="0.35">
      <c r="A50" s="16"/>
      <c r="B50" s="407"/>
      <c r="C50" s="406"/>
      <c r="D50" s="13" t="s">
        <v>114</v>
      </c>
      <c r="E50" s="11" t="s">
        <v>92</v>
      </c>
      <c r="F50" s="11" t="s">
        <v>97</v>
      </c>
      <c r="G50" s="11" t="s">
        <v>94</v>
      </c>
      <c r="H50" s="17"/>
      <c r="I50" s="17"/>
      <c r="J50" s="17"/>
      <c r="K50" s="12"/>
      <c r="L50" s="12"/>
      <c r="M50" s="12"/>
      <c r="N50" s="12"/>
    </row>
    <row r="51" spans="1:14" ht="26" x14ac:dyDescent="0.35">
      <c r="A51" s="16"/>
      <c r="B51" s="407"/>
      <c r="C51" s="406"/>
      <c r="D51" s="13" t="s">
        <v>80</v>
      </c>
      <c r="E51" s="11" t="s">
        <v>92</v>
      </c>
      <c r="F51" s="11" t="s">
        <v>97</v>
      </c>
      <c r="G51" s="11" t="s">
        <v>94</v>
      </c>
      <c r="H51" s="17"/>
      <c r="I51" s="17"/>
      <c r="J51" s="17"/>
      <c r="K51" s="12"/>
      <c r="L51" s="12"/>
      <c r="M51" s="12"/>
      <c r="N51" s="12"/>
    </row>
    <row r="52" spans="1:14" ht="26" x14ac:dyDescent="0.35">
      <c r="A52" s="16"/>
      <c r="B52" s="407"/>
      <c r="C52" s="406"/>
      <c r="D52" s="13" t="s">
        <v>32</v>
      </c>
      <c r="E52" s="11" t="s">
        <v>92</v>
      </c>
      <c r="F52" s="11" t="s">
        <v>97</v>
      </c>
      <c r="G52" s="11" t="s">
        <v>94</v>
      </c>
      <c r="H52" s="17"/>
      <c r="I52" s="17"/>
      <c r="J52" s="17"/>
      <c r="K52" s="12"/>
      <c r="L52" s="12"/>
      <c r="M52" s="12"/>
      <c r="N52" s="12"/>
    </row>
    <row r="53" spans="1:14" ht="26" x14ac:dyDescent="0.35">
      <c r="A53" s="16"/>
      <c r="B53" s="407"/>
      <c r="C53" s="406"/>
      <c r="D53" s="13" t="s">
        <v>33</v>
      </c>
      <c r="E53" s="11" t="s">
        <v>92</v>
      </c>
      <c r="F53" s="11" t="s">
        <v>97</v>
      </c>
      <c r="G53" s="11" t="s">
        <v>94</v>
      </c>
      <c r="H53" s="17"/>
      <c r="I53" s="17"/>
      <c r="J53" s="17"/>
      <c r="K53" s="12"/>
      <c r="L53" s="12"/>
      <c r="M53" s="12"/>
      <c r="N53" s="12"/>
    </row>
    <row r="54" spans="1:14" ht="26" x14ac:dyDescent="0.35">
      <c r="A54" s="16"/>
      <c r="B54" s="407"/>
      <c r="C54" s="406"/>
      <c r="D54" s="13" t="s">
        <v>34</v>
      </c>
      <c r="E54" s="11" t="s">
        <v>92</v>
      </c>
      <c r="F54" s="11" t="s">
        <v>97</v>
      </c>
      <c r="G54" s="11" t="s">
        <v>94</v>
      </c>
      <c r="H54" s="17"/>
      <c r="I54" s="17"/>
      <c r="J54" s="17"/>
      <c r="K54" s="12"/>
      <c r="L54" s="12"/>
      <c r="M54" s="12"/>
      <c r="N54" s="12"/>
    </row>
    <row r="55" spans="1:14" ht="26" x14ac:dyDescent="0.35">
      <c r="A55" s="16"/>
      <c r="B55" s="407"/>
      <c r="C55" s="406"/>
      <c r="D55" s="13" t="s">
        <v>81</v>
      </c>
      <c r="E55" s="11" t="s">
        <v>92</v>
      </c>
      <c r="F55" s="11" t="s">
        <v>97</v>
      </c>
      <c r="G55" s="11" t="s">
        <v>94</v>
      </c>
      <c r="H55" s="17"/>
      <c r="I55" s="17"/>
      <c r="J55" s="17"/>
      <c r="K55" s="12"/>
      <c r="L55" s="12"/>
      <c r="M55" s="12"/>
      <c r="N55" s="12"/>
    </row>
    <row r="56" spans="1:14" ht="26" x14ac:dyDescent="0.35">
      <c r="A56" s="16"/>
      <c r="B56" s="407"/>
      <c r="C56" s="406"/>
      <c r="D56" s="13" t="s">
        <v>82</v>
      </c>
      <c r="E56" s="11" t="s">
        <v>95</v>
      </c>
      <c r="F56" s="11" t="s">
        <v>97</v>
      </c>
      <c r="G56" s="11" t="s">
        <v>23</v>
      </c>
      <c r="H56" s="17"/>
      <c r="I56" s="17"/>
      <c r="J56" s="17"/>
      <c r="K56" s="12"/>
      <c r="L56" s="12"/>
      <c r="M56" s="12"/>
      <c r="N56" s="12"/>
    </row>
    <row r="57" spans="1:14" ht="26" x14ac:dyDescent="0.35">
      <c r="A57" s="16"/>
      <c r="B57" s="407"/>
      <c r="C57" s="406"/>
      <c r="D57" s="13" t="s">
        <v>83</v>
      </c>
      <c r="E57" s="11" t="s">
        <v>95</v>
      </c>
      <c r="F57" s="11" t="s">
        <v>97</v>
      </c>
      <c r="G57" s="11" t="s">
        <v>23</v>
      </c>
      <c r="H57" s="17"/>
      <c r="I57" s="17"/>
      <c r="J57" s="17"/>
      <c r="K57" s="12"/>
      <c r="L57" s="12"/>
      <c r="M57" s="12"/>
      <c r="N57" s="12"/>
    </row>
    <row r="58" spans="1:14" ht="26" x14ac:dyDescent="0.35">
      <c r="A58" s="16"/>
      <c r="B58" s="407"/>
      <c r="C58" s="406"/>
      <c r="D58" s="13" t="s">
        <v>84</v>
      </c>
      <c r="E58" s="11" t="s">
        <v>24</v>
      </c>
      <c r="F58" s="11" t="s">
        <v>97</v>
      </c>
      <c r="G58" s="11" t="s">
        <v>23</v>
      </c>
      <c r="H58" s="17"/>
      <c r="I58" s="17"/>
      <c r="J58" s="17"/>
      <c r="K58" s="12"/>
      <c r="L58" s="12"/>
      <c r="M58" s="12"/>
      <c r="N58" s="12"/>
    </row>
    <row r="59" spans="1:14" ht="26" x14ac:dyDescent="0.35">
      <c r="A59" s="16"/>
      <c r="B59" s="407"/>
      <c r="C59" s="406"/>
      <c r="D59" s="13" t="s">
        <v>118</v>
      </c>
      <c r="E59" s="11" t="s">
        <v>95</v>
      </c>
      <c r="F59" s="11" t="s">
        <v>97</v>
      </c>
      <c r="G59" s="11" t="s">
        <v>23</v>
      </c>
      <c r="H59" s="17"/>
      <c r="I59" s="17"/>
      <c r="J59" s="17"/>
      <c r="K59" s="12"/>
      <c r="L59" s="12"/>
      <c r="M59" s="12"/>
      <c r="N59" s="12"/>
    </row>
    <row r="60" spans="1:14" ht="26" x14ac:dyDescent="0.35">
      <c r="A60" s="16"/>
      <c r="B60" s="407"/>
      <c r="C60" s="406"/>
      <c r="D60" s="13" t="s">
        <v>159</v>
      </c>
      <c r="E60" s="11" t="s">
        <v>95</v>
      </c>
      <c r="F60" s="11" t="s">
        <v>97</v>
      </c>
      <c r="G60" s="11" t="s">
        <v>23</v>
      </c>
      <c r="H60" s="17"/>
      <c r="I60" s="17"/>
      <c r="J60" s="17"/>
      <c r="K60" s="12"/>
      <c r="L60" s="12"/>
      <c r="M60" s="12"/>
      <c r="N60" s="12"/>
    </row>
    <row r="61" spans="1:14" ht="26" x14ac:dyDescent="0.35">
      <c r="A61" s="16"/>
      <c r="B61" s="407"/>
      <c r="C61" s="406"/>
      <c r="D61" s="13" t="s">
        <v>115</v>
      </c>
      <c r="E61" s="11" t="s">
        <v>95</v>
      </c>
      <c r="F61" s="11" t="s">
        <v>97</v>
      </c>
      <c r="G61" s="11" t="s">
        <v>23</v>
      </c>
      <c r="H61" s="17"/>
      <c r="I61" s="17"/>
      <c r="J61" s="17"/>
      <c r="K61" s="12"/>
      <c r="L61" s="12"/>
      <c r="M61" s="12"/>
      <c r="N61" s="12"/>
    </row>
    <row r="62" spans="1:14" ht="26" x14ac:dyDescent="0.35">
      <c r="A62" s="16"/>
      <c r="B62" s="407"/>
      <c r="C62" s="406"/>
      <c r="D62" s="13" t="s">
        <v>85</v>
      </c>
      <c r="E62" s="11" t="s">
        <v>95</v>
      </c>
      <c r="F62" s="11" t="s">
        <v>97</v>
      </c>
      <c r="G62" s="11" t="s">
        <v>23</v>
      </c>
      <c r="H62" s="17"/>
      <c r="I62" s="17"/>
      <c r="J62" s="17"/>
      <c r="K62" s="12"/>
      <c r="L62" s="12"/>
      <c r="M62" s="12"/>
      <c r="N62" s="12"/>
    </row>
    <row r="63" spans="1:14" ht="26" x14ac:dyDescent="0.35">
      <c r="A63" s="16"/>
      <c r="B63" s="407"/>
      <c r="C63" s="406"/>
      <c r="D63" s="13" t="s">
        <v>86</v>
      </c>
      <c r="E63" s="11" t="s">
        <v>95</v>
      </c>
      <c r="F63" s="11" t="s">
        <v>97</v>
      </c>
      <c r="G63" s="11" t="s">
        <v>23</v>
      </c>
      <c r="H63" s="17"/>
      <c r="I63" s="17"/>
      <c r="J63" s="17"/>
      <c r="K63" s="12"/>
      <c r="L63" s="12"/>
      <c r="M63" s="12"/>
      <c r="N63" s="12"/>
    </row>
    <row r="64" spans="1:14" ht="26" x14ac:dyDescent="0.35">
      <c r="A64" s="16"/>
      <c r="B64" s="407"/>
      <c r="C64" s="406"/>
      <c r="D64" s="13" t="s">
        <v>87</v>
      </c>
      <c r="E64" s="11" t="s">
        <v>95</v>
      </c>
      <c r="F64" s="11" t="s">
        <v>97</v>
      </c>
      <c r="G64" s="11" t="s">
        <v>23</v>
      </c>
      <c r="H64" s="17"/>
      <c r="I64" s="17"/>
      <c r="J64" s="17"/>
      <c r="K64" s="12"/>
      <c r="L64" s="12"/>
      <c r="M64" s="12"/>
      <c r="N64" s="12"/>
    </row>
    <row r="65" spans="1:14" ht="26" x14ac:dyDescent="0.35">
      <c r="A65" s="16"/>
      <c r="B65" s="407"/>
      <c r="C65" s="406"/>
      <c r="D65" s="13" t="s">
        <v>88</v>
      </c>
      <c r="E65" s="11" t="s">
        <v>95</v>
      </c>
      <c r="F65" s="11" t="s">
        <v>97</v>
      </c>
      <c r="G65" s="11" t="s">
        <v>23</v>
      </c>
      <c r="H65" s="17"/>
      <c r="I65" s="17"/>
      <c r="J65" s="17"/>
      <c r="K65" s="12"/>
      <c r="L65" s="12"/>
      <c r="M65" s="12"/>
      <c r="N65" s="12"/>
    </row>
    <row r="66" spans="1:14" ht="26" x14ac:dyDescent="0.35">
      <c r="A66" s="16"/>
      <c r="B66" s="407"/>
      <c r="C66" s="406"/>
      <c r="D66" s="13" t="s">
        <v>89</v>
      </c>
      <c r="E66" s="11" t="s">
        <v>95</v>
      </c>
      <c r="F66" s="11" t="s">
        <v>97</v>
      </c>
      <c r="G66" s="11" t="s">
        <v>23</v>
      </c>
      <c r="H66" s="17"/>
      <c r="I66" s="17"/>
      <c r="J66" s="17"/>
      <c r="K66" s="12"/>
      <c r="L66" s="12"/>
      <c r="M66" s="12"/>
      <c r="N66" s="12"/>
    </row>
    <row r="67" spans="1:14" ht="26" x14ac:dyDescent="0.35">
      <c r="A67" s="16"/>
      <c r="B67" s="407"/>
      <c r="C67" s="406"/>
      <c r="D67" s="13" t="s">
        <v>90</v>
      </c>
      <c r="E67" s="11" t="s">
        <v>95</v>
      </c>
      <c r="F67" s="11" t="s">
        <v>97</v>
      </c>
      <c r="G67" s="11" t="s">
        <v>23</v>
      </c>
      <c r="H67" s="17"/>
      <c r="I67" s="17"/>
      <c r="J67" s="17"/>
      <c r="K67" s="12"/>
      <c r="L67" s="12"/>
      <c r="M67" s="12"/>
      <c r="N67" s="12"/>
    </row>
    <row r="68" spans="1:14" ht="26" x14ac:dyDescent="0.35">
      <c r="A68" s="16"/>
      <c r="B68" s="407"/>
      <c r="C68" s="406"/>
      <c r="D68" s="13" t="s">
        <v>91</v>
      </c>
      <c r="E68" s="11" t="s">
        <v>95</v>
      </c>
      <c r="F68" s="11" t="s">
        <v>97</v>
      </c>
      <c r="G68" s="11" t="s">
        <v>23</v>
      </c>
      <c r="H68" s="17"/>
      <c r="I68" s="17"/>
      <c r="J68" s="17"/>
      <c r="K68" s="12"/>
      <c r="L68" s="12"/>
      <c r="M68" s="12"/>
      <c r="N68" s="12"/>
    </row>
    <row r="69" spans="1:14" ht="26" x14ac:dyDescent="0.35">
      <c r="A69" s="16"/>
      <c r="B69" s="407"/>
      <c r="C69" s="406"/>
      <c r="D69" s="13" t="s">
        <v>119</v>
      </c>
      <c r="E69" s="11" t="s">
        <v>95</v>
      </c>
      <c r="F69" s="11" t="s">
        <v>97</v>
      </c>
      <c r="G69" s="11" t="s">
        <v>23</v>
      </c>
      <c r="H69" s="17"/>
      <c r="I69" s="17"/>
      <c r="J69" s="17"/>
      <c r="K69" s="12"/>
      <c r="L69" s="12"/>
      <c r="M69" s="12"/>
      <c r="N69" s="12"/>
    </row>
    <row r="70" spans="1:14" ht="26" x14ac:dyDescent="0.35">
      <c r="A70" s="16"/>
      <c r="B70" s="407" t="s">
        <v>132</v>
      </c>
      <c r="C70" s="403" t="s">
        <v>166</v>
      </c>
      <c r="D70" s="13" t="s">
        <v>26</v>
      </c>
      <c r="E70" s="11" t="s">
        <v>50</v>
      </c>
      <c r="F70" s="11" t="s">
        <v>97</v>
      </c>
      <c r="G70" s="11" t="s">
        <v>23</v>
      </c>
      <c r="H70" s="17"/>
      <c r="I70" s="17"/>
      <c r="J70" s="17"/>
      <c r="K70" s="12"/>
      <c r="L70" s="12"/>
      <c r="M70" s="12"/>
      <c r="N70" s="12"/>
    </row>
    <row r="71" spans="1:14" ht="26" x14ac:dyDescent="0.35">
      <c r="A71" s="16"/>
      <c r="B71" s="407"/>
      <c r="C71" s="404"/>
      <c r="D71" s="13" t="s">
        <v>154</v>
      </c>
      <c r="E71" s="11" t="s">
        <v>98</v>
      </c>
      <c r="F71" s="5" t="s">
        <v>135</v>
      </c>
      <c r="G71" s="5" t="s">
        <v>137</v>
      </c>
      <c r="H71" s="17"/>
      <c r="I71" s="17"/>
      <c r="J71" s="17"/>
      <c r="K71" s="12"/>
      <c r="L71" s="12"/>
      <c r="M71" s="12"/>
      <c r="N71" s="12"/>
    </row>
    <row r="72" spans="1:14" ht="26" x14ac:dyDescent="0.35">
      <c r="A72" s="16"/>
      <c r="B72" s="407"/>
      <c r="C72" s="404"/>
      <c r="D72" s="13" t="s">
        <v>170</v>
      </c>
      <c r="E72" s="11" t="s">
        <v>50</v>
      </c>
      <c r="F72" s="11" t="s">
        <v>97</v>
      </c>
      <c r="G72" s="11" t="s">
        <v>23</v>
      </c>
      <c r="H72" s="17"/>
      <c r="I72" s="17"/>
      <c r="J72" s="17"/>
      <c r="K72" s="12"/>
      <c r="L72" s="12"/>
      <c r="M72" s="12"/>
      <c r="N72" s="12"/>
    </row>
    <row r="73" spans="1:14" ht="26" x14ac:dyDescent="0.35">
      <c r="A73" s="16"/>
      <c r="B73" s="407"/>
      <c r="C73" s="404"/>
      <c r="D73" s="13" t="s">
        <v>168</v>
      </c>
      <c r="E73" s="11" t="s">
        <v>171</v>
      </c>
      <c r="F73" s="11" t="s">
        <v>97</v>
      </c>
      <c r="G73" s="11" t="s">
        <v>23</v>
      </c>
      <c r="H73" s="17"/>
      <c r="I73" s="17"/>
      <c r="J73" s="17"/>
      <c r="K73" s="12"/>
      <c r="L73" s="12"/>
      <c r="M73" s="12"/>
      <c r="N73" s="12"/>
    </row>
    <row r="74" spans="1:14" ht="26" x14ac:dyDescent="0.35">
      <c r="A74" s="16"/>
      <c r="B74" s="407"/>
      <c r="C74" s="412"/>
      <c r="D74" s="13" t="s">
        <v>169</v>
      </c>
      <c r="E74" s="11" t="s">
        <v>171</v>
      </c>
      <c r="F74" s="11" t="s">
        <v>97</v>
      </c>
      <c r="G74" s="11" t="s">
        <v>23</v>
      </c>
      <c r="H74" s="17"/>
      <c r="I74" s="17"/>
      <c r="J74" s="17"/>
      <c r="K74" s="12"/>
      <c r="L74" s="12"/>
      <c r="M74" s="12"/>
      <c r="N74" s="12"/>
    </row>
    <row r="75" spans="1:14" ht="29" x14ac:dyDescent="0.35">
      <c r="A75" s="16"/>
      <c r="B75" s="407"/>
      <c r="C75" s="407" t="s">
        <v>167</v>
      </c>
      <c r="D75" s="13" t="s">
        <v>59</v>
      </c>
      <c r="E75" s="11" t="s">
        <v>50</v>
      </c>
      <c r="F75" s="11" t="s">
        <v>97</v>
      </c>
      <c r="G75" s="11" t="s">
        <v>23</v>
      </c>
      <c r="H75" s="17"/>
      <c r="I75" s="17"/>
      <c r="J75" s="17"/>
      <c r="K75" s="12"/>
      <c r="L75" s="12"/>
      <c r="M75" s="12"/>
      <c r="N75" s="12"/>
    </row>
    <row r="76" spans="1:14" ht="29" x14ac:dyDescent="0.35">
      <c r="A76" s="16"/>
      <c r="B76" s="407"/>
      <c r="C76" s="407"/>
      <c r="D76" s="13" t="s">
        <v>42</v>
      </c>
      <c r="E76" s="11" t="s">
        <v>106</v>
      </c>
      <c r="F76" s="11" t="s">
        <v>97</v>
      </c>
      <c r="G76" s="11" t="s">
        <v>23</v>
      </c>
      <c r="H76" s="17"/>
      <c r="I76" s="17"/>
      <c r="J76" s="17"/>
      <c r="K76" s="12"/>
      <c r="L76" s="12"/>
      <c r="M76" s="12"/>
      <c r="N76" s="12"/>
    </row>
    <row r="77" spans="1:14" ht="29" x14ac:dyDescent="0.35">
      <c r="A77" s="16"/>
      <c r="B77" s="407"/>
      <c r="C77" s="407"/>
      <c r="D77" s="13" t="s">
        <v>31</v>
      </c>
      <c r="E77" s="11" t="s">
        <v>106</v>
      </c>
      <c r="F77" s="11" t="s">
        <v>97</v>
      </c>
      <c r="G77" s="11" t="s">
        <v>23</v>
      </c>
      <c r="H77" s="17"/>
      <c r="I77" s="17"/>
      <c r="J77" s="17"/>
      <c r="K77" s="12"/>
      <c r="L77" s="12"/>
      <c r="M77" s="12"/>
      <c r="N77" s="12"/>
    </row>
    <row r="78" spans="1:14" ht="26" x14ac:dyDescent="0.35">
      <c r="A78" s="16"/>
      <c r="B78" s="407"/>
      <c r="C78" s="403" t="s">
        <v>191</v>
      </c>
      <c r="D78" s="13" t="s">
        <v>71</v>
      </c>
      <c r="E78" s="11" t="s">
        <v>106</v>
      </c>
      <c r="F78" s="11" t="s">
        <v>97</v>
      </c>
      <c r="G78" s="11" t="s">
        <v>23</v>
      </c>
      <c r="H78" s="17"/>
      <c r="I78" s="17"/>
      <c r="J78" s="17"/>
      <c r="K78" s="12"/>
      <c r="L78" s="12"/>
      <c r="M78" s="12"/>
      <c r="N78" s="12"/>
    </row>
    <row r="79" spans="1:14" ht="26" x14ac:dyDescent="0.35">
      <c r="A79" s="16"/>
      <c r="B79" s="407"/>
      <c r="C79" s="404"/>
      <c r="D79" s="13" t="s">
        <v>22</v>
      </c>
      <c r="E79" s="11" t="s">
        <v>106</v>
      </c>
      <c r="F79" s="11" t="s">
        <v>97</v>
      </c>
      <c r="G79" s="11" t="s">
        <v>23</v>
      </c>
      <c r="H79" s="17"/>
      <c r="I79" s="17"/>
      <c r="J79" s="17"/>
      <c r="K79" s="12"/>
      <c r="L79" s="12"/>
      <c r="M79" s="12"/>
      <c r="N79" s="12"/>
    </row>
    <row r="80" spans="1:14" ht="26" x14ac:dyDescent="0.35">
      <c r="A80" s="16"/>
      <c r="B80" s="407"/>
      <c r="C80" s="404"/>
      <c r="D80" s="13" t="s">
        <v>160</v>
      </c>
      <c r="E80" s="11" t="s">
        <v>48</v>
      </c>
      <c r="F80" s="11" t="s">
        <v>97</v>
      </c>
      <c r="G80" s="11" t="s">
        <v>23</v>
      </c>
      <c r="H80" s="17"/>
      <c r="I80" s="17"/>
      <c r="J80" s="17"/>
      <c r="K80" s="12"/>
      <c r="L80" s="12"/>
      <c r="M80" s="12"/>
      <c r="N80" s="12"/>
    </row>
    <row r="81" spans="1:14" ht="29" x14ac:dyDescent="0.35">
      <c r="A81" s="16"/>
      <c r="B81" s="407"/>
      <c r="C81" s="404"/>
      <c r="D81" s="13" t="s">
        <v>72</v>
      </c>
      <c r="E81" s="11" t="s">
        <v>106</v>
      </c>
      <c r="F81" s="11" t="s">
        <v>97</v>
      </c>
      <c r="G81" s="11" t="s">
        <v>23</v>
      </c>
      <c r="H81" s="17"/>
      <c r="I81" s="17"/>
      <c r="J81" s="17"/>
      <c r="K81" s="12"/>
      <c r="L81" s="12"/>
      <c r="M81" s="12"/>
      <c r="N81" s="12"/>
    </row>
    <row r="82" spans="1:14" ht="26" x14ac:dyDescent="0.35">
      <c r="A82" s="16"/>
      <c r="B82" s="407"/>
      <c r="C82" s="404"/>
      <c r="D82" s="13" t="s">
        <v>172</v>
      </c>
      <c r="E82" s="11" t="s">
        <v>48</v>
      </c>
      <c r="F82" s="11" t="s">
        <v>97</v>
      </c>
      <c r="G82" s="11" t="s">
        <v>23</v>
      </c>
      <c r="H82" s="17"/>
      <c r="I82" s="17"/>
      <c r="J82" s="17"/>
      <c r="K82" s="12"/>
      <c r="L82" s="12"/>
      <c r="M82" s="12"/>
      <c r="N82" s="12"/>
    </row>
    <row r="83" spans="1:14" ht="26" x14ac:dyDescent="0.35">
      <c r="A83" s="16"/>
      <c r="B83" s="407"/>
      <c r="C83" s="404"/>
      <c r="D83" s="13" t="s">
        <v>173</v>
      </c>
      <c r="E83" s="11" t="s">
        <v>48</v>
      </c>
      <c r="F83" s="11" t="s">
        <v>97</v>
      </c>
      <c r="G83" s="11" t="s">
        <v>23</v>
      </c>
      <c r="H83" s="17"/>
      <c r="I83" s="17"/>
      <c r="J83" s="17"/>
      <c r="K83" s="12"/>
      <c r="L83" s="12"/>
      <c r="M83" s="12"/>
      <c r="N83" s="12"/>
    </row>
    <row r="84" spans="1:14" ht="26" x14ac:dyDescent="0.35">
      <c r="A84" s="16"/>
      <c r="B84" s="407"/>
      <c r="C84" s="404"/>
      <c r="D84" s="13" t="s">
        <v>174</v>
      </c>
      <c r="E84" s="11" t="s">
        <v>48</v>
      </c>
      <c r="F84" s="11" t="s">
        <v>97</v>
      </c>
      <c r="G84" s="11" t="s">
        <v>23</v>
      </c>
      <c r="H84" s="17"/>
      <c r="I84" s="17"/>
      <c r="J84" s="17"/>
      <c r="K84" s="12"/>
      <c r="L84" s="12"/>
      <c r="M84" s="12"/>
      <c r="N84" s="12"/>
    </row>
    <row r="85" spans="1:14" ht="26" x14ac:dyDescent="0.35">
      <c r="A85" s="16"/>
      <c r="B85" s="407"/>
      <c r="C85" s="403" t="s">
        <v>190</v>
      </c>
      <c r="D85" s="13" t="s">
        <v>161</v>
      </c>
      <c r="E85" s="11" t="s">
        <v>98</v>
      </c>
      <c r="F85" s="11" t="s">
        <v>97</v>
      </c>
      <c r="G85" s="11" t="s">
        <v>137</v>
      </c>
      <c r="H85" s="17"/>
      <c r="I85" s="17"/>
      <c r="J85" s="17"/>
      <c r="K85" s="12"/>
      <c r="L85" s="12"/>
      <c r="M85" s="12"/>
      <c r="N85" s="12"/>
    </row>
    <row r="86" spans="1:14" ht="26" x14ac:dyDescent="0.35">
      <c r="A86" s="16"/>
      <c r="B86" s="407"/>
      <c r="C86" s="404"/>
      <c r="D86" s="13" t="s">
        <v>162</v>
      </c>
      <c r="E86" s="11" t="s">
        <v>50</v>
      </c>
      <c r="F86" s="11" t="s">
        <v>97</v>
      </c>
      <c r="G86" s="11" t="s">
        <v>23</v>
      </c>
      <c r="H86" s="17"/>
      <c r="I86" s="17"/>
      <c r="J86" s="17"/>
      <c r="K86" s="12"/>
      <c r="L86" s="12"/>
      <c r="M86" s="12"/>
      <c r="N86" s="12"/>
    </row>
    <row r="87" spans="1:14" ht="26" x14ac:dyDescent="0.35">
      <c r="A87" s="16"/>
      <c r="B87" s="407"/>
      <c r="C87" s="412"/>
      <c r="D87" s="13" t="s">
        <v>163</v>
      </c>
      <c r="E87" s="11" t="s">
        <v>50</v>
      </c>
      <c r="F87" s="11" t="s">
        <v>97</v>
      </c>
      <c r="G87" s="11" t="s">
        <v>23</v>
      </c>
      <c r="H87" s="17"/>
      <c r="I87" s="17"/>
      <c r="J87" s="17"/>
      <c r="K87" s="12"/>
      <c r="L87" s="12"/>
      <c r="M87" s="12"/>
      <c r="N87" s="12"/>
    </row>
    <row r="88" spans="1:14" ht="45" customHeight="1" x14ac:dyDescent="0.35">
      <c r="A88" s="16"/>
      <c r="B88" s="407" t="s">
        <v>153</v>
      </c>
      <c r="C88" s="403" t="s">
        <v>125</v>
      </c>
      <c r="D88" s="13" t="s">
        <v>49</v>
      </c>
      <c r="E88" s="11" t="s">
        <v>98</v>
      </c>
      <c r="F88" s="6" t="s">
        <v>135</v>
      </c>
      <c r="G88" s="10" t="s">
        <v>137</v>
      </c>
      <c r="H88" s="17"/>
      <c r="I88" s="17"/>
      <c r="J88" s="17"/>
      <c r="K88" s="12"/>
      <c r="L88" s="12"/>
      <c r="M88" s="12"/>
      <c r="N88" s="12"/>
    </row>
    <row r="89" spans="1:14" ht="45" customHeight="1" x14ac:dyDescent="0.35">
      <c r="A89" s="16"/>
      <c r="B89" s="407"/>
      <c r="C89" s="404"/>
      <c r="D89" s="13" t="s">
        <v>131</v>
      </c>
      <c r="E89" s="11" t="s">
        <v>50</v>
      </c>
      <c r="F89" s="6" t="s">
        <v>135</v>
      </c>
      <c r="G89" s="10" t="s">
        <v>137</v>
      </c>
      <c r="H89" s="17"/>
      <c r="I89" s="17"/>
      <c r="J89" s="17"/>
      <c r="K89" s="12"/>
      <c r="L89" s="12"/>
      <c r="M89" s="12"/>
      <c r="N89" s="12"/>
    </row>
    <row r="90" spans="1:14" ht="45" customHeight="1" x14ac:dyDescent="0.35">
      <c r="A90" s="16"/>
      <c r="B90" s="407"/>
      <c r="C90" s="404"/>
      <c r="D90" s="13" t="s">
        <v>128</v>
      </c>
      <c r="E90" s="11" t="s">
        <v>98</v>
      </c>
      <c r="F90" s="6" t="s">
        <v>135</v>
      </c>
      <c r="G90" s="10" t="s">
        <v>137</v>
      </c>
      <c r="H90" s="17"/>
      <c r="I90" s="17"/>
      <c r="J90" s="17"/>
      <c r="K90" s="12"/>
      <c r="L90" s="12"/>
      <c r="M90" s="12"/>
      <c r="N90" s="12"/>
    </row>
    <row r="91" spans="1:14" ht="45" customHeight="1" x14ac:dyDescent="0.35">
      <c r="A91" s="16"/>
      <c r="B91" s="407"/>
      <c r="C91" s="404"/>
      <c r="D91" s="13" t="s">
        <v>127</v>
      </c>
      <c r="E91" s="11" t="s">
        <v>50</v>
      </c>
      <c r="F91" s="6" t="s">
        <v>135</v>
      </c>
      <c r="G91" s="10" t="s">
        <v>137</v>
      </c>
      <c r="H91" s="17"/>
      <c r="I91" s="17"/>
      <c r="J91" s="17"/>
      <c r="K91" s="12"/>
      <c r="L91" s="12"/>
      <c r="M91" s="12"/>
      <c r="N91" s="12"/>
    </row>
    <row r="92" spans="1:14" ht="45" customHeight="1" x14ac:dyDescent="0.35">
      <c r="A92" s="16"/>
      <c r="B92" s="407"/>
      <c r="C92" s="404"/>
      <c r="D92" s="13" t="s">
        <v>41</v>
      </c>
      <c r="E92" s="11" t="s">
        <v>99</v>
      </c>
      <c r="F92" s="6" t="s">
        <v>135</v>
      </c>
      <c r="G92" s="10" t="s">
        <v>137</v>
      </c>
      <c r="H92" s="17"/>
      <c r="I92" s="17"/>
      <c r="J92" s="17"/>
      <c r="K92" s="12"/>
      <c r="L92" s="12"/>
      <c r="M92" s="12"/>
      <c r="N92" s="12"/>
    </row>
    <row r="93" spans="1:14" ht="45" customHeight="1" x14ac:dyDescent="0.35">
      <c r="A93" s="16"/>
      <c r="B93" s="407"/>
      <c r="C93" s="404"/>
      <c r="D93" s="13" t="s">
        <v>100</v>
      </c>
      <c r="E93" s="11" t="s">
        <v>25</v>
      </c>
      <c r="F93" s="6" t="s">
        <v>135</v>
      </c>
      <c r="G93" s="10" t="s">
        <v>137</v>
      </c>
      <c r="H93" s="17"/>
      <c r="I93" s="17"/>
      <c r="J93" s="17"/>
      <c r="K93" s="12"/>
      <c r="L93" s="12"/>
      <c r="M93" s="12"/>
      <c r="N93" s="12"/>
    </row>
    <row r="94" spans="1:14" ht="45" customHeight="1" x14ac:dyDescent="0.35">
      <c r="A94" s="16"/>
      <c r="B94" s="407"/>
      <c r="C94" s="404"/>
      <c r="D94" s="13" t="s">
        <v>35</v>
      </c>
      <c r="E94" s="11" t="s">
        <v>50</v>
      </c>
      <c r="F94" s="6" t="s">
        <v>135</v>
      </c>
      <c r="G94" s="10" t="s">
        <v>137</v>
      </c>
      <c r="H94" s="17"/>
      <c r="I94" s="17"/>
      <c r="J94" s="17"/>
      <c r="K94" s="12"/>
      <c r="L94" s="12"/>
      <c r="M94" s="12"/>
      <c r="N94" s="12"/>
    </row>
    <row r="95" spans="1:14" ht="45" customHeight="1" x14ac:dyDescent="0.35">
      <c r="A95" s="16"/>
      <c r="B95" s="407"/>
      <c r="C95" s="404"/>
      <c r="D95" s="13" t="s">
        <v>36</v>
      </c>
      <c r="E95" s="11" t="s">
        <v>102</v>
      </c>
      <c r="F95" s="6" t="s">
        <v>135</v>
      </c>
      <c r="G95" s="10" t="s">
        <v>137</v>
      </c>
      <c r="H95" s="17"/>
      <c r="I95" s="17"/>
      <c r="J95" s="17"/>
      <c r="K95" s="12"/>
      <c r="L95" s="12"/>
      <c r="M95" s="12"/>
      <c r="N95" s="12"/>
    </row>
    <row r="96" spans="1:14" ht="45" customHeight="1" x14ac:dyDescent="0.35">
      <c r="A96" s="16"/>
      <c r="B96" s="407"/>
      <c r="C96" s="404"/>
      <c r="D96" s="13" t="s">
        <v>37</v>
      </c>
      <c r="E96" s="11" t="s">
        <v>50</v>
      </c>
      <c r="F96" s="6" t="s">
        <v>135</v>
      </c>
      <c r="G96" s="10" t="s">
        <v>137</v>
      </c>
      <c r="H96" s="17"/>
      <c r="I96" s="17"/>
      <c r="J96" s="17"/>
      <c r="K96" s="12"/>
      <c r="L96" s="12"/>
      <c r="M96" s="12"/>
      <c r="N96" s="12"/>
    </row>
    <row r="97" spans="1:14" ht="45" customHeight="1" x14ac:dyDescent="0.35">
      <c r="A97" s="16"/>
      <c r="B97" s="407"/>
      <c r="C97" s="404"/>
      <c r="D97" s="13" t="s">
        <v>38</v>
      </c>
      <c r="E97" s="11" t="s">
        <v>50</v>
      </c>
      <c r="F97" s="6" t="s">
        <v>135</v>
      </c>
      <c r="G97" s="10" t="s">
        <v>137</v>
      </c>
      <c r="H97" s="17"/>
      <c r="I97" s="17"/>
      <c r="J97" s="17"/>
      <c r="K97" s="12"/>
      <c r="L97" s="12"/>
      <c r="M97" s="12"/>
      <c r="N97" s="12"/>
    </row>
    <row r="98" spans="1:14" ht="45" customHeight="1" x14ac:dyDescent="0.35">
      <c r="A98" s="16"/>
      <c r="B98" s="407"/>
      <c r="C98" s="404"/>
      <c r="D98" s="13" t="s">
        <v>103</v>
      </c>
      <c r="E98" s="11" t="s">
        <v>104</v>
      </c>
      <c r="F98" s="6" t="s">
        <v>135</v>
      </c>
      <c r="G98" s="10" t="s">
        <v>137</v>
      </c>
      <c r="H98" s="17"/>
      <c r="I98" s="17"/>
      <c r="J98" s="17"/>
      <c r="K98" s="12"/>
      <c r="L98" s="12"/>
      <c r="M98" s="12"/>
      <c r="N98" s="12"/>
    </row>
    <row r="99" spans="1:14" ht="45" customHeight="1" x14ac:dyDescent="0.35">
      <c r="A99" s="16"/>
      <c r="B99" s="407"/>
      <c r="C99" s="404"/>
      <c r="D99" s="13" t="s">
        <v>39</v>
      </c>
      <c r="E99" s="11" t="s">
        <v>105</v>
      </c>
      <c r="F99" s="6" t="s">
        <v>135</v>
      </c>
      <c r="G99" s="10" t="s">
        <v>137</v>
      </c>
      <c r="H99" s="17"/>
      <c r="I99" s="17"/>
      <c r="J99" s="17"/>
      <c r="K99" s="12"/>
      <c r="L99" s="12"/>
      <c r="M99" s="12"/>
      <c r="N99" s="12"/>
    </row>
    <row r="100" spans="1:14" ht="45" customHeight="1" x14ac:dyDescent="0.35">
      <c r="A100" s="16"/>
      <c r="B100" s="407"/>
      <c r="C100" s="404"/>
      <c r="D100" s="13" t="s">
        <v>51</v>
      </c>
      <c r="E100" s="9" t="s">
        <v>107</v>
      </c>
      <c r="F100" s="6" t="s">
        <v>135</v>
      </c>
      <c r="G100" s="10" t="s">
        <v>137</v>
      </c>
      <c r="H100" s="17"/>
      <c r="I100" s="17"/>
      <c r="J100" s="17"/>
      <c r="K100" s="12"/>
      <c r="L100" s="12"/>
      <c r="M100" s="12"/>
      <c r="N100" s="12"/>
    </row>
    <row r="101" spans="1:14" ht="45" customHeight="1" x14ac:dyDescent="0.35">
      <c r="A101" s="16"/>
      <c r="B101" s="407"/>
      <c r="C101" s="404"/>
      <c r="D101" s="13" t="s">
        <v>52</v>
      </c>
      <c r="E101" s="9" t="s">
        <v>107</v>
      </c>
      <c r="F101" s="6" t="s">
        <v>135</v>
      </c>
      <c r="G101" s="10" t="s">
        <v>137</v>
      </c>
      <c r="H101" s="17"/>
      <c r="I101" s="17"/>
      <c r="J101" s="17"/>
      <c r="K101" s="12"/>
      <c r="L101" s="12"/>
      <c r="M101" s="12"/>
      <c r="N101" s="12"/>
    </row>
    <row r="102" spans="1:14" ht="45" customHeight="1" x14ac:dyDescent="0.35">
      <c r="A102" s="16"/>
      <c r="B102" s="407"/>
      <c r="C102" s="404"/>
      <c r="D102" s="13" t="s">
        <v>60</v>
      </c>
      <c r="E102" s="9" t="s">
        <v>107</v>
      </c>
      <c r="F102" s="6" t="s">
        <v>135</v>
      </c>
      <c r="G102" s="10" t="s">
        <v>137</v>
      </c>
      <c r="H102" s="17"/>
      <c r="I102" s="17"/>
      <c r="J102" s="17"/>
      <c r="K102" s="12"/>
      <c r="L102" s="12"/>
      <c r="M102" s="12"/>
      <c r="N102" s="12"/>
    </row>
    <row r="103" spans="1:14" ht="45" customHeight="1" x14ac:dyDescent="0.35">
      <c r="A103" s="16"/>
      <c r="B103" s="407"/>
      <c r="C103" s="404"/>
      <c r="D103" s="13" t="s">
        <v>53</v>
      </c>
      <c r="E103" s="11" t="s">
        <v>50</v>
      </c>
      <c r="F103" s="6" t="s">
        <v>135</v>
      </c>
      <c r="G103" s="10" t="s">
        <v>137</v>
      </c>
      <c r="H103" s="17"/>
      <c r="I103" s="17"/>
      <c r="J103" s="17"/>
      <c r="K103" s="12"/>
      <c r="L103" s="12"/>
      <c r="M103" s="12"/>
      <c r="N103" s="12"/>
    </row>
    <row r="104" spans="1:14" ht="45" customHeight="1" x14ac:dyDescent="0.35">
      <c r="A104" s="16"/>
      <c r="B104" s="407"/>
      <c r="C104" s="404"/>
      <c r="D104" s="13" t="s">
        <v>61</v>
      </c>
      <c r="E104" s="11" t="s">
        <v>107</v>
      </c>
      <c r="F104" s="6" t="s">
        <v>135</v>
      </c>
      <c r="G104" s="10" t="s">
        <v>137</v>
      </c>
      <c r="H104" s="17"/>
      <c r="I104" s="17"/>
      <c r="J104" s="17"/>
      <c r="K104" s="12"/>
      <c r="L104" s="12"/>
      <c r="M104" s="12"/>
      <c r="N104" s="12"/>
    </row>
    <row r="105" spans="1:14" ht="45" customHeight="1" x14ac:dyDescent="0.35">
      <c r="A105" s="16"/>
      <c r="B105" s="407"/>
      <c r="C105" s="404"/>
      <c r="D105" s="13" t="s">
        <v>58</v>
      </c>
      <c r="E105" s="11" t="s">
        <v>108</v>
      </c>
      <c r="F105" s="11" t="s">
        <v>97</v>
      </c>
      <c r="G105" s="11" t="s">
        <v>23</v>
      </c>
      <c r="H105" s="17"/>
      <c r="I105" s="17"/>
      <c r="J105" s="17"/>
      <c r="K105" s="12"/>
      <c r="L105" s="12"/>
      <c r="M105" s="12"/>
      <c r="N105" s="12"/>
    </row>
    <row r="106" spans="1:14" ht="45" customHeight="1" x14ac:dyDescent="0.35">
      <c r="A106" s="16"/>
      <c r="B106" s="407"/>
      <c r="C106" s="404"/>
      <c r="D106" s="13" t="s">
        <v>109</v>
      </c>
      <c r="E106" s="11" t="s">
        <v>106</v>
      </c>
      <c r="F106" s="11" t="s">
        <v>97</v>
      </c>
      <c r="G106" s="11" t="s">
        <v>23</v>
      </c>
      <c r="H106" s="17"/>
      <c r="I106" s="17"/>
      <c r="J106" s="17"/>
      <c r="K106" s="12"/>
      <c r="L106" s="12"/>
      <c r="M106" s="12"/>
      <c r="N106" s="12"/>
    </row>
    <row r="107" spans="1:14" ht="45" customHeight="1" x14ac:dyDescent="0.35">
      <c r="A107" s="16"/>
      <c r="B107" s="407"/>
      <c r="C107" s="404"/>
      <c r="D107" s="13" t="s">
        <v>138</v>
      </c>
      <c r="E107" s="11" t="s">
        <v>140</v>
      </c>
      <c r="F107" s="11" t="s">
        <v>97</v>
      </c>
      <c r="G107" s="11" t="s">
        <v>23</v>
      </c>
      <c r="H107" s="17"/>
      <c r="I107" s="17"/>
      <c r="J107" s="17"/>
      <c r="K107" s="12"/>
      <c r="L107" s="12"/>
      <c r="M107" s="12"/>
      <c r="N107" s="12"/>
    </row>
    <row r="108" spans="1:14" ht="45" customHeight="1" x14ac:dyDescent="0.35">
      <c r="A108" s="16"/>
      <c r="B108" s="407"/>
      <c r="C108" s="404"/>
      <c r="D108" s="13" t="s">
        <v>139</v>
      </c>
      <c r="E108" s="11" t="s">
        <v>140</v>
      </c>
      <c r="F108" s="11" t="s">
        <v>97</v>
      </c>
      <c r="G108" s="11" t="s">
        <v>23</v>
      </c>
      <c r="H108" s="17"/>
      <c r="I108" s="17"/>
      <c r="J108" s="17"/>
      <c r="K108" s="12"/>
      <c r="L108" s="12"/>
      <c r="M108" s="12"/>
      <c r="N108" s="12"/>
    </row>
    <row r="109" spans="1:14" ht="30" customHeight="1" x14ac:dyDescent="0.35">
      <c r="A109" s="16"/>
      <c r="B109" s="407"/>
      <c r="C109" s="403" t="s">
        <v>195</v>
      </c>
      <c r="D109" s="13" t="s">
        <v>129</v>
      </c>
      <c r="E109" s="11" t="s">
        <v>50</v>
      </c>
      <c r="F109" s="11" t="s">
        <v>97</v>
      </c>
      <c r="G109" s="11" t="s">
        <v>23</v>
      </c>
      <c r="H109" s="17"/>
      <c r="I109" s="17"/>
      <c r="J109" s="17"/>
      <c r="K109" s="12"/>
      <c r="L109" s="12"/>
      <c r="M109" s="12"/>
      <c r="N109" s="12"/>
    </row>
    <row r="110" spans="1:14" ht="26" x14ac:dyDescent="0.35">
      <c r="A110" s="16"/>
      <c r="B110" s="407"/>
      <c r="C110" s="412"/>
      <c r="D110" s="13" t="s">
        <v>130</v>
      </c>
      <c r="E110" s="11" t="s">
        <v>50</v>
      </c>
      <c r="F110" s="11" t="s">
        <v>97</v>
      </c>
      <c r="G110" s="11" t="s">
        <v>23</v>
      </c>
      <c r="H110" s="17"/>
      <c r="I110" s="17"/>
      <c r="J110" s="17"/>
      <c r="K110" s="12"/>
      <c r="L110" s="12"/>
      <c r="M110" s="12"/>
      <c r="N110" s="12"/>
    </row>
    <row r="111" spans="1:14" x14ac:dyDescent="0.35">
      <c r="A111" s="18"/>
      <c r="B111" s="18"/>
      <c r="C111" s="18"/>
      <c r="D111" s="18"/>
      <c r="E111" s="18"/>
      <c r="F111" s="18"/>
      <c r="G111" s="18"/>
      <c r="H111" s="18"/>
      <c r="I111" s="18"/>
      <c r="J111" s="18"/>
      <c r="K111" s="18"/>
    </row>
    <row r="112" spans="1:14" x14ac:dyDescent="0.35">
      <c r="A112" s="18"/>
      <c r="B112" s="18"/>
      <c r="C112" s="18"/>
      <c r="D112" s="18"/>
      <c r="E112" s="18"/>
      <c r="F112" s="18"/>
      <c r="G112" s="18"/>
      <c r="H112" s="18"/>
      <c r="I112" s="18"/>
      <c r="J112" s="18"/>
      <c r="K112" s="18"/>
    </row>
    <row r="113" spans="1:11" x14ac:dyDescent="0.35">
      <c r="A113" s="18"/>
      <c r="B113" s="18"/>
      <c r="C113" s="18"/>
      <c r="D113" s="18"/>
      <c r="E113" s="18"/>
      <c r="F113" s="18"/>
      <c r="G113" s="18"/>
      <c r="H113" s="18"/>
      <c r="I113" s="18"/>
      <c r="J113" s="18"/>
      <c r="K113" s="18"/>
    </row>
    <row r="114" spans="1:11" x14ac:dyDescent="0.35">
      <c r="B114" s="18"/>
      <c r="C114" s="18"/>
      <c r="D114" s="18"/>
      <c r="E114" s="18"/>
      <c r="F114" s="18"/>
      <c r="G114" s="18"/>
      <c r="H114" s="18"/>
      <c r="I114" s="18"/>
      <c r="J114" s="18"/>
      <c r="K114" s="18"/>
    </row>
  </sheetData>
  <mergeCells count="14">
    <mergeCell ref="C78:C84"/>
    <mergeCell ref="C33:C69"/>
    <mergeCell ref="B88:B110"/>
    <mergeCell ref="C88:C108"/>
    <mergeCell ref="C5:C16"/>
    <mergeCell ref="B5:B22"/>
    <mergeCell ref="C17:C22"/>
    <mergeCell ref="B70:B87"/>
    <mergeCell ref="B23:B69"/>
    <mergeCell ref="C23:C32"/>
    <mergeCell ref="C75:C77"/>
    <mergeCell ref="C70:C74"/>
    <mergeCell ref="C85:C87"/>
    <mergeCell ref="C109:C1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PLAN ANUAL 2024</vt:lpstr>
      <vt:lpstr>Objetivos</vt:lpstr>
      <vt:lpstr>Calendario de actividades</vt:lpstr>
      <vt:lpstr>Hoja1</vt:lpstr>
      <vt:lpstr>CORRELACIÓN DE OBJETIVOS</vt:lpstr>
      <vt:lpstr>'PLAN ANUAL 2024'!Área_de_impresión</vt:lpstr>
      <vt:lpstr>'PLAN ANUAL 2024'!Títulos_a_imprimir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lalva@azucarperu.com.pe</dc:creator>
  <cp:lastModifiedBy>Junnior Fabrissio Espinoza Cornejo</cp:lastModifiedBy>
  <cp:lastPrinted>2024-07-09T16:54:14Z</cp:lastPrinted>
  <dcterms:created xsi:type="dcterms:W3CDTF">2013-08-05T17:40:47Z</dcterms:created>
  <dcterms:modified xsi:type="dcterms:W3CDTF">2024-10-01T21:06:24Z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